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358" documentId="120_S{2AC9BD13-BADA-5192-A53E-5A8FF88502F6}" xr6:coauthVersionLast="47" xr6:coauthVersionMax="47" xr10:uidLastSave="{DEE4BD9E-72E3-4F99-9056-C708306C2399}"/>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<sst xmlns="http://schemas.openxmlformats.org/spreadsheetml/2006/main" count="181583" uniqueCount="39206">
  <si>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</si>
  <si>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</si>
  <si>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</si>
  <si>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</si>
  <si>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</si>
  <si>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</si>
  <si>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</si>
  <si>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</si>
  <si>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</si>
  <si>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</si>
  <si>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</si>
  <si>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</si>
  <si>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</si>
  <si>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</si>
  <si>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</si>
  <si>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</si>
  <si>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</si>
  <si>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</si>
  <si>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</si>
  <si>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</si>
  <si>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</si>
  <si>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</si>
  <si>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</si>
  <si>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</si>
  <si>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</si>
  <si>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</si>
  <si>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</si>
  <si>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</si>
  <si>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</si>
  <si>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</si>
  <si>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</si>
  <si>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</si>
  <si>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</si>
  <si>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</si>
  <si>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</si>
  <si>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</si>
  <si>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</si>
  <si>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</si>
  <si>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</si>
  <si>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</si>
  <si>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</si>
  <si>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</si>
  <si>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</si>
  <si>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</si>
  <si>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</si>
  <si>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</si>
  <si>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</si>
  <si>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</si>
  <si>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</si>
  <si>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</si>
  <si>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</si>
  <si>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</si>
  <si>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</si>
  <si>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</si>
  <si>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</si>
  <si>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</si>
  <si>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</si>
  <si>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</si>
  <si>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</si>
  <si>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</si>
  <si>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</si>
  <si>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</si>
  <si>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</si>
  <si>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</si>
  <si>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</si>
  <si>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</si>
  <si>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</si>
  <si>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</si>
  <si>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</si>
  <si>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</si>
  <si>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</si>
  <si>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</si>
  <si>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</si>
  <si>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</si>
  <si>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</si>
  <si>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</si>
  <si>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</si>
  <si>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</si>
  <si>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</si>
  <si>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</si>
  <si>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</si>
  <si>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</si>
  <si>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</si>
  <si>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</si>
  <si>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</si>
  <si>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</si>
  <si>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</si>
  <si>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</si>
  <si>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</si>
  <si>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</si>
  <si>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</si>
  <si>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</si>
  <si>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</si>
  <si>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</si>
  <si>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</si>
  <si>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</si>
  <si>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</si>
  <si>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</si>
  <si>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</si>
  <si>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</si>
  <si>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</si>
  <si>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</si>
  <si>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</si>
  <si>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</si>
  <si>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</si>
  <si>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</si>
  <si>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</si>
  <si>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</si>
  <si>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</si>
  <si>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</si>
  <si>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</si>
  <si>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</si>
  <si>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</si>
  <si>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</si>
  <si>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</si>
  <si>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</si>
  <si>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</si>
  <si>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</si>
  <si>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</si>
  <si>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</si>
  <si>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</si>
  <si>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</si>
  <si>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</si>
  <si>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</si>
  <si>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</si>
  <si>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</si>
  <si>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</si>
  <si>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</si>
  <si>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</si>
  <si>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</si>
  <si>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</si>
  <si>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</si>
  <si>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</si>
  <si>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</si>
  <si>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</si>
  <si>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</si>
  <si>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</si>
  <si>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</si>
  <si>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</si>
  <si>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</si>
  <si>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</si>
  <si>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</si>
  <si>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</si>
  <si>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</si>
  <si>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</si>
  <si>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</si>
  <si>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</si>
  <si>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</si>
  <si>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</si>
  <si>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</si>
  <si>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</si>
  <si>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</si>
  <si>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</si>
  <si>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</si>
  <si>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</si>
  <si>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</si>
  <si>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</si>
  <si>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</si>
  <si>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</si>
  <si>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</si>
  <si>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</si>
  <si>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</si>
  <si>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</si>
  <si>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</si>
  <si>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</si>
  <si>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</si>
  <si>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</si>
  <si>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</si>
  <si>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</si>
  <si>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</si>
  <si>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</si>
  <si>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</si>
  <si>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</si>
  <si>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</si>
  <si>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</si>
  <si>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</si>
  <si>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</si>
  <si>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</si>
  <si>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</si>
  <si>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</si>
  <si>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</si>
  <si>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</si>
  <si>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</si>
  <si>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</si>
  <si>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</si>
  <si>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</si>
  <si>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</si>
  <si>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</si>
  <si>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</si>
  <si>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</si>
  <si>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</si>
  <si>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</si>
  <si>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</si>
  <si>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</si>
  <si>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</si>
  <si>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</si>
  <si>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</si>
  <si>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</si>
  <si>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</si>
  <si>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</si>
  <si>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</si>
  <si>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</si>
  <si>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</si>
  <si>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</si>
  <si>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</si>
  <si>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</si>
  <si>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</si>
  <si>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</si>
  <si>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</si>
  <si>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</si>
  <si>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</si>
  <si>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</si>
  <si>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</si>
  <si>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</si>
  <si>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</si>
  <si>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</si>
  <si>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</si>
  <si>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</si>
  <si>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</si>
  <si>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</si>
  <si>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</si>
  <si>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</si>
  <si>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</si>
  <si>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</si>
  <si>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</si>
  <si>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</si>
  <si>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</si>
  <si>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</si>
  <si>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</si>
  <si>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</si>
  <si>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</si>
  <si>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</si>
  <si>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</si>
  <si>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</si>
  <si>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</si>
  <si>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</si>
  <si>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</si>
  <si>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</si>
  <si>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</si>
  <si>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</si>
  <si>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</si>
  <si>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</si>
  <si>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</si>
  <si>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</si>
  <si>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</si>
  <si>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</si>
  <si>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</si>
  <si>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</si>
  <si>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</si>
  <si>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</si>
  <si>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</si>
  <si>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</si>
  <si>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</si>
  <si>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</si>
  <si>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</si>
  <si>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</si>
  <si>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</si>
  <si>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</si>
  <si>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</si>
  <si>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</si>
  <si>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</si>
  <si>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</si>
  <si>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</si>
  <si>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</si>
  <si>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</si>
  <si>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</si>
  <si>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</si>
  <si>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</si>
  <si>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</si>
  <si>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</si>
  <si>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</si>
  <si>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</si>
  <si>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</si>
  <si>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</si>
  <si>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</si>
  <si>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</si>
  <si>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</si>
  <si>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</si>
  <si>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</si>
  <si>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</si>
  <si>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</si>
  <si>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</si>
  <si>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</si>
  <si>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</si>
  <si>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</si>
  <si>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</si>
  <si>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</si>
  <si>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</si>
  <si>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</si>
  <si>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</si>
  <si>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</si>
  <si>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</si>
  <si>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</si>
  <si>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</si>
  <si>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</si>
  <si>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</si>
  <si>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</si>
  <si>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</si>
  <si>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</si>
  <si>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</si>
  <si>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</si>
  <si>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</si>
  <si>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</si>
  <si>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</si>
  <si>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</si>
  <si>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</si>
  <si>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</si>
  <si>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</si>
  <si>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</si>
  <si>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</si>
  <si>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</si>
  <si>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</si>
  <si>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</si>
  <si>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</si>
  <si>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</si>
  <si>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</si>
  <si>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</si>
  <si>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</si>
  <si>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</si>
  <si>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</si>
  <si>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</si>
  <si>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</si>
  <si>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</si>
  <si>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</si>
  <si>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</si>
  <si>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</si>
  <si>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</si>
  <si>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</si>
  <si>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</si>
  <si>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</si>
  <si>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</si>
  <si>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</si>
  <si>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</si>
  <si>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</si>
  <si>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</si>
  <si>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</si>
  <si>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</si>
  <si>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</si>
  <si>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</si>
  <si>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</si>
  <si>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</si>
  <si>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</si>
  <si>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</si>
  <si>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</si>
  <si>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</si>
  <si>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</si>
  <si>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</si>
  <si>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</si>
  <si>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</si>
  <si>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</si>
  <si>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</si>
  <si>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</si>
  <si>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</si>
  <si>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</si>
  <si>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</si>
  <si>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</si>
  <si>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</si>
  <si>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</si>
  <si>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</si>
  <si>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</si>
  <si>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</si>
  <si>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</si>
  <si>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</si>
  <si>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</si>
  <si>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</si>
  <si>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</si>
  <si>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</si>
  <si>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</si>
  <si>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</si>
  <si>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</si>
  <si>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</si>
  <si>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</si>
  <si>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</si>
  <si>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</si>
  <si>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</si>
  <si>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</si>
  <si>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</si>
  <si>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</si>
  <si>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</si>
  <si>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</si>
  <si>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</si>
  <si>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</si>
  <si>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</si>
  <si>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</si>
  <si>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</si>
  <si>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</si>
  <si>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</si>
  <si>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</si>
  <si>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</si>
  <si>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</si>
  <si>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</si>
  <si>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</si>
  <si>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</si>
  <si>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</si>
  <si>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</si>
  <si>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</si>
  <si>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</si>
  <si>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</si>
  <si>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</si>
  <si>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</si>
  <si>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</si>
  <si>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</si>
  <si>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</si>
  <si>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</si>
  <si>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</si>
  <si>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</si>
  <si>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</si>
  <si>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</si>
  <si>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</si>
  <si>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</si>
  <si>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</si>
  <si>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</si>
  <si>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</si>
  <si>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</si>
  <si>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</si>
  <si>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</si>
  <si>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</si>
  <si>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</si>
  <si>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</si>
  <si>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</si>
  <si>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</si>
  <si>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</si>
  <si>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</si>
  <si>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</si>
  <si>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</si>
  <si>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</si>
  <si>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</si>
  <si>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</si>
  <si>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</si>
  <si>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</si>
  <si>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</si>
  <si>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</si>
  <si>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</si>
  <si>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</si>
  <si>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</si>
  <si>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</si>
  <si>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</si>
  <si>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</si>
  <si>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</si>
  <si>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</si>
  <si>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</si>
  <si>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</si>
  <si>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</si>
  <si>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</si>
  <si>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</si>
  <si>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</si>
  <si>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</si>
  <si>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</si>
  <si>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</si>
  <si>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</si>
  <si>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</si>
  <si>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</si>
  <si>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</si>
  <si>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</si>
  <si>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</si>
  <si>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</si>
  <si>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</si>
  <si>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</si>
  <si>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</si>
  <si>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</si>
  <si>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</si>
  <si>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</si>
  <si>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</si>
  <si>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</si>
  <si>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</si>
  <si>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</si>
  <si>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</si>
  <si>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</si>
  <si>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</si>
  <si>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</si>
  <si>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</si>
  <si>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</si>
  <si>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</si>
  <si>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</si>
  <si>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</si>
  <si>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</si>
  <si>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</si>
  <si>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</si>
  <si>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</si>
  <si>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</si>
  <si>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</si>
  <si>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</si>
  <si>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</si>
  <si>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</si>
  <si>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</si>
  <si>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</si>
  <si>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</si>
  <si>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</si>
  <si>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</si>
  <si>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</si>
  <si>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</si>
  <si>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</si>
  <si>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</si>
  <si>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</si>
  <si>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</si>
  <si>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</si>
  <si>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</si>
  <si>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</si>
  <si>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</si>
  <si>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</si>
  <si>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</si>
  <si>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</si>
  <si>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</si>
  <si>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</si>
  <si>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</si>
  <si>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</si>
  <si>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</si>
  <si>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</si>
  <si>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</si>
  <si>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</si>
  <si>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</si>
  <si>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</si>
  <si>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</si>
  <si>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</si>
  <si>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</si>
  <si>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</si>
  <si>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</si>
  <si>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</si>
  <si>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</si>
  <si>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</si>
  <si>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</si>
  <si>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</si>
  <si>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</si>
  <si>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</si>
  <si>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</si>
  <si>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</si>
  <si>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</si>
  <si>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</si>
  <si>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</si>
  <si>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</si>
  <si>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</si>
  <si>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</si>
  <si>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</si>
  <si>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</si>
  <si>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</si>
  <si>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</si>
  <si>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</si>
  <si>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</si>
  <si>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</si>
  <si>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</si>
  <si>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</si>
  <si>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</si>
  <si>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</si>
  <si>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</si>
  <si>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</si>
  <si>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</si>
  <si>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</si>
  <si>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</si>
  <si>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</si>
  <si>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</si>
  <si>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</si>
  <si>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</si>
  <si>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</si>
  <si>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</si>
  <si>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</si>
  <si>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</si>
  <si>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</si>
  <si>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</si>
  <si>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</si>
  <si>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</si>
  <si>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</si>
  <si>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</si>
  <si>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</si>
  <si>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</si>
  <si>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</si>
  <si>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</si>
  <si>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</si>
  <si>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</si>
  <si>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</si>
  <si>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</si>
  <si>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</si>
  <si>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</si>
  <si>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</si>
  <si>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</si>
  <si>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</si>
  <si>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</si>
  <si>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</si>
  <si>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</si>
  <si>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</si>
  <si>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</si>
  <si>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</si>
  <si>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</si>
  <si>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</si>
  <si>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</si>
  <si>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</si>
  <si>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</si>
  <si>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</si>
  <si>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</si>
  <si>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</si>
  <si>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</si>
  <si>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</si>
  <si>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</si>
  <si>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</si>
  <si>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</si>
  <si>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</si>
  <si>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</si>
  <si>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</si>
  <si>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</si>
  <si>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</si>
  <si>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</si>
  <si>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</si>
  <si>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</si>
  <si>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</si>
  <si>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</si>
  <si>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</si>
  <si>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</si>
  <si>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</si>
  <si>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</si>
  <si>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</si>
  <si>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</si>
  <si>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</si>
  <si>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</si>
  <si>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</si>
  <si>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</si>
  <si>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</si>
  <si>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</si>
  <si>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</si>
  <si>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</si>
  <si>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</si>
  <si>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</si>
  <si>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</si>
  <si>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</si>
  <si>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</si>
  <si>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</si>
  <si>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</si>
  <si>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</si>
  <si>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</si>
  <si>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</si>
  <si>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</si>
  <si>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</si>
  <si>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</si>
  <si>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</si>
  <si>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</si>
  <si>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</si>
  <si>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</si>
  <si>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</si>
  <si>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</si>
  <si>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</si>
  <si>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</si>
  <si>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</si>
  <si>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</si>
  <si>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</si>
  <si>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</si>
  <si>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</si>
  <si>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</si>
  <si>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</si>
  <si>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</si>
  <si>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</si>
  <si>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</si>
  <si>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</si>
  <si>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</si>
  <si>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</si>
  <si>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</si>
  <si>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</si>
  <si>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</si>
  <si>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</si>
  <si>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</si>
  <si>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</si>
  <si>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</si>
  <si>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</si>
  <si>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</si>
  <si>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</si>
  <si>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</si>
  <si>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</si>
  <si>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</si>
  <si>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</si>
  <si>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</si>
  <si>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</si>
  <si>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</si>
  <si>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</si>
  <si>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</si>
  <si>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</si>
  <si>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</si>
  <si>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</si>
  <si>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</si>
  <si>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</si>
  <si>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</si>
  <si>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</si>
  <si>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</si>
  <si>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</si>
  <si>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</si>
  <si>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</si>
  <si>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</si>
  <si>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</si>
  <si>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</si>
  <si>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</si>
  <si>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</si>
  <si>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</si>
  <si>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</si>
  <si>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</si>
  <si>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</si>
  <si>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</si>
  <si>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</si>
  <si>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</si>
  <si>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</si>
  <si>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</si>
  <si>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</si>
  <si>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</si>
  <si>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</si>
  <si>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</si>
  <si>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</si>
  <si>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</si>
  <si>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</si>
  <si>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</si>
  <si>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</si>
  <si>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</si>
  <si>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</si>
  <si>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</si>
  <si>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</si>
  <si>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</si>
  <si>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</si>
  <si>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</si>
  <si>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</si>
  <si>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</si>
  <si>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</si>
  <si>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</si>
  <si>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</si>
  <si>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</si>
  <si>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</si>
  <si>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</si>
  <si>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</si>
  <si>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</si>
  <si>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</si>
  <si>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</si>
  <si>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</si>
  <si>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</si>
  <si>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</si>
  <si>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</si>
  <si>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</si>
  <si>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</si>
  <si>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</si>
  <si>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</si>
  <si>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</si>
  <si>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</si>
  <si>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</si>
  <si>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</si>
  <si>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</si>
  <si>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</si>
  <si>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</si>
  <si>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</si>
  <si>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</si>
  <si>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</si>
  <si>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</si>
  <si>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</si>
  <si>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</si>
  <si>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</si>
  <si>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</si>
  <si>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</si>
  <si>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</si>
  <si>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</si>
  <si>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</si>
  <si>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</si>
  <si>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</si>
  <si>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</si>
  <si>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</si>
  <si>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</si>
  <si>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</si>
  <si>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</si>
  <si>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</si>
  <si>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</si>
  <si>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</si>
  <si>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</si>
  <si>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</si>
  <si>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</si>
  <si>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</si>
  <si>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</si>
  <si>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</si>
  <si>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</si>
  <si>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</si>
  <si>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</si>
  <si>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</si>
  <si>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</si>
  <si>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</si>
  <si>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</si>
  <si>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</si>
  <si>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</si>
  <si>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</si>
  <si>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</si>
  <si>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</si>
  <si>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</si>
  <si>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</si>
  <si>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</si>
  <si>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</si>
  <si>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</si>
  <si>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</si>
  <si>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</si>
  <si>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</si>
  <si>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</si>
  <si>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</si>
  <si>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</si>
  <si>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</si>
  <si>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</si>
  <si>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</si>
  <si>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</si>
  <si>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</si>
  <si>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</si>
  <si>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</si>
  <si>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</si>
  <si>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</si>
  <si>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</si>
  <si>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</si>
  <si>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</si>
  <si>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</si>
  <si>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</si>
  <si>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</si>
  <si>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</si>
  <si>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</si>
  <si>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</si>
  <si>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</si>
  <si>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</si>
  <si>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</si>
  <si>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</si>
  <si>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</si>
  <si>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</si>
  <si>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</si>
  <si>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</si>
  <si>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</si>
  <si>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</si>
  <si>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</si>
  <si>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</si>
  <si>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</si>
  <si>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</si>
  <si>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</si>
  <si>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</si>
  <si>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</si>
  <si>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</si>
  <si>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</si>
  <si>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</si>
  <si>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</si>
  <si>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</si>
  <si>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</si>
  <si>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</si>
  <si>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</si>
  <si>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</si>
  <si>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</si>
  <si>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</si>
  <si>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</si>
  <si>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</si>
  <si>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</si>
  <si>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</si>
  <si>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</si>
  <si>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</si>
  <si>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</si>
  <si>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</si>
  <si>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</si>
  <si>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</si>
  <si>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</si>
  <si>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</si>
  <si>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</si>
  <si>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</si>
  <si>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</si>
  <si>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</si>
  <si>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</si>
  <si>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</si>
  <si>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</si>
  <si>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</si>
  <si>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</si>
  <si>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</si>
  <si>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</si>
  <si>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</si>
  <si>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</si>
  <si>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</si>
  <si>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</si>
  <si>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</si>
  <si>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</si>
  <si>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</si>
  <si>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</si>
  <si>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</si>
  <si>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</si>
  <si>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</si>
  <si>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</si>
  <si>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</si>
  <si>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</si>
  <si>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</si>
  <si>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</si>
  <si>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</si>
  <si>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</si>
  <si>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</si>
  <si>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</si>
  <si>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</si>
  <si>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</si>
  <si>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</si>
  <si>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</si>
  <si>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</si>
  <si>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</si>
  <si>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</si>
  <si>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</si>
  <si>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</si>
  <si>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</si>
  <si>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</si>
  <si>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</si>
  <si>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</si>
  <si>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</si>
  <si>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</si>
  <si>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</si>
  <si>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</si>
  <si>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</si>
  <si>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</si>
  <si>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</si>
  <si>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</si>
  <si>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</si>
  <si>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</si>
  <si>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</si>
  <si>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</si>
  <si>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</si>
  <si>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</si>
  <si>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</si>
  <si>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</si>
  <si>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</si>
  <si>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</si>
  <si>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</si>
  <si>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</si>
  <si>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</si>
  <si>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</si>
  <si>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</si>
  <si>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</si>
  <si>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</si>
  <si>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</si>
  <si>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</si>
  <si>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</si>
  <si>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</si>
  <si>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</si>
  <si>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</si>
  <si>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</si>
  <si>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</si>
  <si>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</si>
  <si>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</si>
  <si>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</si>
  <si>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</si>
  <si>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</si>
  <si>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</si>
  <si>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</si>
  <si>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</si>
  <si>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</si>
  <si>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</si>
  <si>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</si>
  <si>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</si>
  <si>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</si>
  <si>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</si>
  <si>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</si>
  <si>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</si>
  <si>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</si>
  <si>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</si>
  <si>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</si>
  <si>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</si>
  <si>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</si>
  <si>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</si>
  <si>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</si>
  <si>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</si>
  <si>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</si>
  <si>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</si>
  <si>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</si>
  <si>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</si>
  <si>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</si>
  <si>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</si>
  <si>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</si>
  <si>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</si>
  <si>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</si>
  <si>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</si>
  <si>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</si>
  <si>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</si>
  <si>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</si>
  <si>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</si>
  <si>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</si>
  <si>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</si>
  <si>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</si>
  <si>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</si>
  <si>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</si>
  <si>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</si>
  <si>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</si>
  <si>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</si>
  <si>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</si>
  <si>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</si>
  <si>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</si>
  <si>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</si>
  <si>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</si>
  <si>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</si>
  <si>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</si>
  <si>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</si>
  <si>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</si>
  <si>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</si>
  <si>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</si>
  <si>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</si>
  <si>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</si>
  <si>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</si>
  <si>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</si>
  <si>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</si>
  <si>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</si>
  <si>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</si>
  <si>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</si>
  <si>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</si>
  <si>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</si>
  <si>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</si>
  <si>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</si>
  <si>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</si>
  <si>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</si>
  <si>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</si>
  <si>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</si>
  <si>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</si>
  <si>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</si>
  <si>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</si>
  <si>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</si>
  <si>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</si>
  <si>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</si>
  <si>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</si>
  <si>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</si>
  <si>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</si>
  <si>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</si>
  <si>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</si>
  <si>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</si>
  <si>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</si>
  <si>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</si>
  <si>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</si>
  <si>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</si>
  <si>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</si>
  <si>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</si>
  <si>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</si>
  <si>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</si>
  <si>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</si>
  <si>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</si>
  <si>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</si>
  <si>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</si>
  <si>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</si>
  <si>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</si>
  <si>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</si>
  <si>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</si>
  <si>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</si>
  <si>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</si>
  <si>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</si>
  <si>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</si>
  <si>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</si>
  <si>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</si>
  <si>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</si>
  <si>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</si>
  <si>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</si>
  <si>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</si>
  <si>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</si>
  <si>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</si>
  <si>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</si>
  <si>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</si>
  <si>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</si>
  <si>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</si>
  <si>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</si>
  <si>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</si>
  <si>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</si>
  <si>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</si>
  <si>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</si>
  <si>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</si>
  <si>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</si>
  <si>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</si>
  <si>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</si>
  <si>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</si>
  <si>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</si>
  <si>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</si>
  <si>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</si>
  <si>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</si>
  <si>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</si>
  <si>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</si>
  <si>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</si>
  <si>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</si>
  <si>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</si>
  <si>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</si>
  <si>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</si>
  <si>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</si>
  <si>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</si>
  <si>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</si>
  <si>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</si>
  <si>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</si>
  <si>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</si>
  <si>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</si>
  <si>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</si>
  <si>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</si>
  <si>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</si>
  <si>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</si>
  <si>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</si>
  <si>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</si>
  <si>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</si>
  <si>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</si>
  <si>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</si>
  <si>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</si>
  <si>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</si>
  <si>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</si>
  <si>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</si>
  <si>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</si>
  <si>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</si>
  <si>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</si>
  <si>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</si>
  <si>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</si>
  <si>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</si>
  <si>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</si>
  <si>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</si>
  <si>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</si>
  <si>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</si>
  <si>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</si>
  <si>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</si>
  <si>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</si>
  <si>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</si>
  <si>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</si>
  <si>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</si>
  <si>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</si>
  <si>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</si>
  <si>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</si>
  <si>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</si>
  <si>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</si>
  <si>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</si>
  <si>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</si>
  <si>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</si>
  <si>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</si>
  <si>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</si>
  <si>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</si>
  <si>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</si>
  <si>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</si>
  <si>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</si>
  <si>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</si>
  <si>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</si>
  <si>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</si>
  <si>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</si>
  <si>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</si>
  <si>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</si>
  <si>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</si>
  <si>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</si>
  <si>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</si>
  <si>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</si>
  <si>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</si>
  <si>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</si>
  <si>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</si>
  <si>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</si>
  <si>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</si>
  <si>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</si>
  <si>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</si>
  <si>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</si>
  <si>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</si>
  <si>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</si>
  <si>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</si>
  <si>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</si>
  <si>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</si>
  <si>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</si>
  <si>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</si>
  <si>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</si>
  <si>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</si>
  <si>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</si>
  <si>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</si>
  <si>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</si>
  <si>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</si>
  <si>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</si>
  <si>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</si>
  <si>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</si>
  <si>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</si>
  <si>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</si>
  <si>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</si>
  <si>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</si>
  <si>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</si>
  <si>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</si>
  <si>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</si>
  <si>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</si>
  <si>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</si>
  <si>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</si>
  <si>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</si>
  <si>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</si>
  <si>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</si>
  <si>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</si>
  <si>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</si>
  <si>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</si>
  <si>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</si>
  <si>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</si>
  <si>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</si>
  <si>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</si>
  <si>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</si>
  <si>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</si>
  <si>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</si>
  <si>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</si>
  <si>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</si>
  <si>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</si>
  <si>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</si>
  <si>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</si>
  <si>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</si>
  <si>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</si>
  <si>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</si>
  <si>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</si>
  <si>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</si>
  <si>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</si>
  <si>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</si>
  <si>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</si>
  <si>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</si>
  <si>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</si>
  <si>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</si>
  <si>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</si>
  <si>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</si>
  <si>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</si>
  <si>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</si>
  <si>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</si>
  <si>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</si>
  <si>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</si>
  <si>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</si>
  <si>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</si>
  <si>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</si>
  <si>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</si>
  <si>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</si>
  <si>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</si>
  <si>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</si>
  <si>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</si>
  <si>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</si>
  <si>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</si>
  <si>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</si>
  <si>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</si>
  <si>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</si>
  <si>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</si>
  <si>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</si>
  <si>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</si>
  <si>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</si>
  <si>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</si>
  <si>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</si>
  <si>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</si>
  <si>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</si>
  <si>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</si>
  <si>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</si>
  <si>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</si>
  <si>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</si>
  <si>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</si>
  <si>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</si>
  <si>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</si>
  <si>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</si>
  <si>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</si>
  <si>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</si>
  <si>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</si>
  <si>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</si>
  <si>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</si>
  <si>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</si>
  <si>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</si>
  <si>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</si>
  <si>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</si>
  <si>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</si>
  <si>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</si>
  <si>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</si>
  <si>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</si>
  <si>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</si>
  <si>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</si>
  <si>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</si>
  <si>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</si>
  <si>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</si>
  <si>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</si>
  <si>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</si>
  <si>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</si>
  <si>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</si>
  <si>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</si>
  <si>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</si>
  <si>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</si>
  <si>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</si>
  <si>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</si>
  <si>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</si>
  <si>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</si>
  <si>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</si>
  <si>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</si>
  <si>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</si>
  <si>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</si>
  <si>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</si>
  <si>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</si>
  <si>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</si>
  <si>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</si>
  <si>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</si>
  <si>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</si>
  <si>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</si>
  <si>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</si>
  <si>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</si>
  <si>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</si>
  <si>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</si>
  <si>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</si>
  <si>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</si>
  <si>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</si>
  <si>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</si>
  <si>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</si>
  <si>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</si>
  <si>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</si>
  <si>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</si>
  <si>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</si>
  <si>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</si>
  <si>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</si>
  <si>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</si>
  <si>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</si>
  <si>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</si>
  <si>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</si>
  <si>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</si>
  <si>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</si>
  <si>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</si>
  <si>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</si>
  <si>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</si>
  <si>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</si>
  <si>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</si>
  <si>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</si>
  <si>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</si>
  <si>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</si>
  <si>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</si>
  <si>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</si>
  <si>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</si>
  <si>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</si>
  <si>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</si>
  <si>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</si>
  <si>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</si>
  <si>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</si>
  <si>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</si>
  <si>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</si>
  <si>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</si>
  <si>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</si>
  <si>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</si>
  <si>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</si>
  <si>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</si>
  <si>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</si>
  <si>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</si>
  <si>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</si>
  <si>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</si>
  <si>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</si>
  <si>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</si>
  <si>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</si>
  <si>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</si>
  <si>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</si>
  <si>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</si>
  <si>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</si>
  <si>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</si>
  <si>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</si>
  <si>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</si>
  <si>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</si>
  <si>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</si>
  <si>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</si>
  <si>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</si>
  <si>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</si>
  <si>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</si>
  <si>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</si>
  <si>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</si>
  <si>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</si>
  <si>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</si>
  <si>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</si>
  <si>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</si>
  <si>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</si>
  <si>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</si>
  <si>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</si>
  <si>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</si>
  <si>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</si>
  <si>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</si>
  <si>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</si>
  <si>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</si>
  <si>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</si>
  <si>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</si>
  <si>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</si>
  <si>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</si>
  <si>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</si>
  <si>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</si>
  <si>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</si>
  <si>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</si>
  <si>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</si>
  <si>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</si>
  <si>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</si>
  <si>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</si>
  <si>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</si>
  <si>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</si>
  <si>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</si>
  <si>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</si>
  <si>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</si>
  <si>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</si>
  <si>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</si>
  <si>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</si>
  <si>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</si>
  <si>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</si>
  <si>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</si>
  <si>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</si>
  <si>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</si>
  <si>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</si>
  <si>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</si>
  <si>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</si>
  <si>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</si>
  <si>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</si>
  <si>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</si>
  <si>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</si>
  <si>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</si>
  <si>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</si>
  <si>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</si>
  <si>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</si>
  <si>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</si>
  <si>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</si>
  <si>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</si>
  <si>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</si>
  <si>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</si>
  <si>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</si>
  <si>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</si>
  <si>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</si>
  <si>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</si>
  <si>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</si>
  <si>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</si>
  <si>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</si>
  <si>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</si>
  <si>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</si>
  <si>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</si>
  <si>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</si>
  <si>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</si>
  <si>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</si>
  <si>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</si>
  <si>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</si>
  <si>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</si>
  <si>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</si>
  <si>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</si>
  <si>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</si>
  <si>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</si>
  <si>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</si>
  <si>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</si>
  <si>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</si>
  <si>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</si>
  <si>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</si>
  <si>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</si>
  <si>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</si>
  <si>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</si>
  <si>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</si>
  <si>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</si>
  <si>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</si>
  <si>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</si>
  <si>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</si>
  <si>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</si>
  <si>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</si>
  <si>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</si>
  <si>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</si>
  <si>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</si>
  <si>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</si>
  <si>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</si>
  <si>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</si>
  <si>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</si>
  <si>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</si>
  <si>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</si>
  <si>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</si>
  <si>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</si>
  <si>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</si>
  <si>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</si>
  <si>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</si>
  <si>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</si>
  <si>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</si>
  <si>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</si>
  <si>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</si>
  <si>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</si>
  <si>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</si>
  <si>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</si>
  <si>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</si>
  <si>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</si>
  <si>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</si>
  <si>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</si>
  <si>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</si>
  <si>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</si>
  <si>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</si>
  <si>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</si>
  <si>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</si>
  <si>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</si>
  <si>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</si>
  <si>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</si>
  <si>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</si>
  <si>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</si>
  <si>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</si>
  <si>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</si>
  <si>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</si>
  <si>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</si>
  <si>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</si>
  <si>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</si>
  <si>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</si>
  <si>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</si>
  <si>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</si>
  <si>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</si>
  <si>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</si>
  <si>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</si>
  <si>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</si>
  <si>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</si>
  <si>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</si>
  <si>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</si>
  <si>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</si>
  <si>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</si>
  <si>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</si>
  <si>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</si>
  <si>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</si>
  <si>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</si>
  <si>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</si>
  <si>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</si>
  <si>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</si>
  <si>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</si>
  <si>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</si>
  <si>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</si>
  <si>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</si>
  <si>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</si>
  <si>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</si>
  <si>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</si>
  <si>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</si>
  <si>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</si>
  <si>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</si>
  <si>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</si>
  <si>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</si>
  <si>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</si>
  <si>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</si>
  <si>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</si>
  <si>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</si>
  <si>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</si>
  <si>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</si>
  <si>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</si>
  <si>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</si>
  <si>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</si>
  <si>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</si>
  <si>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</si>
  <si>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</si>
  <si>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</si>
  <si>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</si>
  <si>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</si>
  <si>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</si>
  <si>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</si>
  <si>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</si>
  <si>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</si>
  <si>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</si>
  <si>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</si>
  <si>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</si>
  <si>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</si>
  <si>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</si>
  <si>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</si>
  <si>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</si>
  <si>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</si>
  <si>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</si>
  <si>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</si>
  <si>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</si>
  <si>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</si>
  <si>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</si>
  <si>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</si>
  <si>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</si>
  <si>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</si>
  <si>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</si>
  <si>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</si>
  <si>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</si>
  <si>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</si>
  <si>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</si>
  <si>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</si>
  <si>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</si>
  <si>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</si>
  <si>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</si>
  <si>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</si>
  <si>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</si>
  <si>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</si>
  <si>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</si>
  <si>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</si>
  <si>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</si>
  <si>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</si>
  <si>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</si>
  <si>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</si>
  <si>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</si>
  <si>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</si>
  <si>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</si>
  <si>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</si>
  <si>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</si>
  <si>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</si>
  <si>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</si>
  <si>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</si>
  <si>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</si>
  <si>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</si>
  <si>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</si>
  <si>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</si>
  <si>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</si>
  <si>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</si>
  <si>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</si>
  <si>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</si>
  <si>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</si>
  <si>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</si>
  <si>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</si>
  <si>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</si>
  <si>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</si>
  <si>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</si>
  <si>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</si>
  <si>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</si>
  <si>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</si>
  <si>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</si>
  <si>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</si>
  <si>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</si>
  <si>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</si>
  <si>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</si>
  <si>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</si>
  <si>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</si>
  <si>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</si>
  <si>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</si>
  <si>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</si>
  <si>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</si>
  <si>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</si>
  <si>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</si>
  <si>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</si>
  <si>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</si>
  <si>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</si>
  <si>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</si>
  <si>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</si>
  <si>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</si>
  <si>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</si>
  <si>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</si>
  <si>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</si>
  <si>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</si>
  <si>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</si>
  <si>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</si>
  <si>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</si>
  <si>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</si>
  <si>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</si>
  <si>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</si>
  <si>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</si>
  <si>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</si>
  <si>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</si>
  <si>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</si>
  <si>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</si>
  <si>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</si>
  <si>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</si>
  <si>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</si>
  <si>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</si>
  <si>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</si>
  <si>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</si>
  <si>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</si>
  <si>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</si>
  <si>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</si>
  <si>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</si>
  <si>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</si>
  <si>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</si>
  <si>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</si>
  <si>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</si>
  <si>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</si>
  <si>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</si>
  <si>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</si>
  <si>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</si>
  <si>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</si>
  <si>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</si>
  <si>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</si>
  <si>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</si>
  <si>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</si>
  <si>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</si>
  <si>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</si>
  <si>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</si>
  <si>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</si>
  <si>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</si>
  <si>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</si>
  <si>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</si>
  <si>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</si>
  <si>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</si>
  <si>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</si>
  <si>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</si>
  <si>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</si>
  <si>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</si>
  <si>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</si>
  <si>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</si>
  <si>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</si>
  <si>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</si>
  <si>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</si>
  <si>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</si>
  <si>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</si>
  <si>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</si>
  <si>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</si>
  <si>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</si>
  <si>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</si>
  <si>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</si>
  <si>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</si>
  <si>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</si>
  <si>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</si>
  <si>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</si>
  <si>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</si>
  <si>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</si>
  <si>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</si>
  <si>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</si>
  <si>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</si>
  <si>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</si>
  <si>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</si>
  <si>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</si>
  <si>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</si>
  <si>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</si>
  <si>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</si>
  <si>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</si>
  <si>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</si>
  <si>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</si>
  <si>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</si>
  <si>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</si>
  <si>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</si>
  <si>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</si>
  <si>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</si>
  <si>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</si>
  <si>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</si>
  <si>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</si>
  <si>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</si>
  <si>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</si>
  <si>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</si>
  <si>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</si>
  <si>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</si>
  <si>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</si>
  <si>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</si>
  <si>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</si>
  <si>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</si>
  <si>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</si>
  <si>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</si>
  <si>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</si>
  <si>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</si>
  <si>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</si>
  <si>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</si>
  <si>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</si>
  <si>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</si>
  <si>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</si>
  <si>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</si>
  <si>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</si>
  <si>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</si>
  <si>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</si>
  <si>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</si>
  <si>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</si>
  <si>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</si>
  <si>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</si>
  <si>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</si>
  <si>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</si>
  <si>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</si>
  <si>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</si>
  <si>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</si>
  <si>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</si>
  <si>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</si>
  <si>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</si>
  <si>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</si>
  <si>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</si>
  <si>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</si>
  <si>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</si>
  <si>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</si>
  <si>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</si>
  <si>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</si>
  <si>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</si>
  <si>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</si>
  <si>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</si>
  <si>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</si>
  <si>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</si>
  <si>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</si>
  <si>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</si>
  <si>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</si>
  <si>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</si>
  <si>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</si>
  <si>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</si>
  <si>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</si>
  <si>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</si>
  <si>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</si>
  <si>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</si>
  <si>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</si>
  <si>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</si>
  <si>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</si>
  <si>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</si>
  <si>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</si>
  <si>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</si>
  <si>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</si>
  <si>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</si>
  <si>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</si>
  <si>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</si>
  <si>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</si>
  <si>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</si>
  <si>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</si>
  <si>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</si>
  <si>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</si>
  <si>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</si>
  <si>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</si>
  <si>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</si>
  <si>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</si>
  <si>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</si>
  <si>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</si>
  <si>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</si>
  <si>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</si>
  <si>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</si>
  <si>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</si>
  <si>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</si>
  <si>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</si>
  <si>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</si>
  <si>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</si>
  <si>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</si>
  <si>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</si>
  <si>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</si>
  <si>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</si>
  <si>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</si>
  <si>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</si>
  <si>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</si>
  <si>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</si>
  <si>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</si>
  <si>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</si>
  <si>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</si>
  <si>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</si>
  <si>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</si>
  <si>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</si>
  <si>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</si>
  <si>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</si>
  <si>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</si>
  <si>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</si>
  <si>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</si>
  <si>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</si>
  <si>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</si>
  <si>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</si>
  <si>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</si>
  <si>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</si>
  <si>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</si>
  <si>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</si>
  <si>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</si>
  <si>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</si>
  <si>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</si>
  <si>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</si>
  <si>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</si>
  <si>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</si>
  <si>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</si>
  <si>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</si>
  <si>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</si>
  <si>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</si>
  <si>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</si>
  <si>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</si>
  <si>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</si>
  <si>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</si>
  <si>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</si>
  <si>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</si>
  <si>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</si>
  <si>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</si>
  <si>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</si>
  <si>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</si>
  <si>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</si>
  <si>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</si>
  <si>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</si>
  <si>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</si>
  <si>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</si>
  <si>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</si>
  <si>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</si>
  <si>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</si>
  <si>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</si>
  <si>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</si>
  <si>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</si>
  <si>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</si>
  <si>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</si>
  <si>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</si>
  <si>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</si>
  <si>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</si>
  <si>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</si>
  <si>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</si>
  <si>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</si>
  <si>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</si>
  <si>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</si>
  <si>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</si>
  <si>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</si>
  <si>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</si>
  <si>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</si>
  <si>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</si>
  <si>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</si>
  <si>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</si>
  <si>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</si>
  <si>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</si>
  <si>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</si>
  <si>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</si>
  <si>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</si>
  <si>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</si>
  <si>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</si>
  <si>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</si>
  <si>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</si>
  <si>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</si>
  <si>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</si>
  <si>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</si>
  <si>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</si>
  <si>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</si>
  <si>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</si>
  <si>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</si>
  <si>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</si>
  <si>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</si>
  <si>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</si>
  <si>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</si>
  <si>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</si>
  <si>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</si>
  <si>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</si>
  <si>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</si>
  <si>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</si>
  <si>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</si>
  <si>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</si>
  <si>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</si>
  <si>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</si>
  <si>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</si>
  <si>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</si>
  <si>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</si>
  <si>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</si>
  <si>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</si>
  <si>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</si>
  <si>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</si>
  <si>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</si>
  <si>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</si>
  <si>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</si>
  <si>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</si>
  <si>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</si>
  <si>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</si>
  <si>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</si>
  <si>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</si>
  <si>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</si>
  <si>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</si>
  <si>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</si>
  <si>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</si>
  <si>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</si>
  <si>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</si>
  <si>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</si>
  <si>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</si>
  <si>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</si>
  <si>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</si>
  <si>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</si>
  <si>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</si>
  <si>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</si>
  <si>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</si>
  <si>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</si>
  <si>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</si>
  <si>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</si>
  <si>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</si>
  <si>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</si>
  <si>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</si>
  <si>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</si>
  <si>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</si>
  <si>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</si>
  <si>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</si>
  <si>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</si>
  <si>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</si>
  <si>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</si>
  <si>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</si>
  <si>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</si>
  <si>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</si>
  <si>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</si>
  <si>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</si>
  <si>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</si>
  <si>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</si>
  <si>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</si>
  <si>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</si>
  <si>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</si>
  <si>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</si>
  <si>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</si>
  <si>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</si>
  <si>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</si>
  <si>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</si>
  <si>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</si>
  <si>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</si>
  <si>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</si>
  <si>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</si>
  <si>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</si>
  <si>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</si>
  <si>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</si>
  <si>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</si>
  <si>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</si>
  <si>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</si>
  <si>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</si>
  <si>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</si>
  <si>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</si>
  <si>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</si>
  <si>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</si>
  <si>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</si>
  <si>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</si>
  <si>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</si>
  <si>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</si>
  <si>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</si>
  <si>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</si>
  <si>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</si>
  <si>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</si>
  <si>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</si>
  <si>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</si>
  <si>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</si>
  <si>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</si>
  <si>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</si>
  <si>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</si>
  <si>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</si>
  <si>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</si>
  <si>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</si>
  <si>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</si>
  <si>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</si>
  <si>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</si>
  <si>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</si>
  <si>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</si>
  <si>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</si>
  <si>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</si>
  <si>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</si>
  <si>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</si>
  <si>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</si>
  <si>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</si>
  <si>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</si>
  <si>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</si>
  <si>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</si>
  <si>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</si>
  <si>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</si>
  <si>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</si>
  <si>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</si>
  <si>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</si>
  <si>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</si>
  <si>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</si>
  <si>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</si>
  <si>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</si>
  <si>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</si>
  <si>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</si>
  <si>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</si>
  <si>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</si>
  <si>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</si>
  <si>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</si>
  <si>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</si>
  <si>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</si>
  <si>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</si>
  <si>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</si>
  <si>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</si>
  <si>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</si>
  <si>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</si>
  <si>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</si>
  <si>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</si>
  <si>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</si>
  <si>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</si>
  <si>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</si>
  <si>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</si>
  <si>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</si>
  <si>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</si>
  <si>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</si>
  <si>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</si>
  <si>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</si>
  <si>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</si>
  <si>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</si>
  <si>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</si>
  <si>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</si>
  <si>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</si>
  <si>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</si>
  <si>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</si>
  <si>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</si>
  <si>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</si>
  <si>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</si>
  <si>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</si>
  <si>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</si>
  <si>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</si>
  <si>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</si>
  <si>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</si>
  <si>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</si>
  <si>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</si>
  <si>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</si>
  <si>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</si>
  <si>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</si>
  <si>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</si>
  <si>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</si>
  <si>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</si>
  <si>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</si>
  <si>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</si>
  <si>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</si>
  <si>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</si>
  <si>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</si>
  <si>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</si>
  <si>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</si>
  <si>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</si>
  <si>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</si>
  <si>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</si>
  <si>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</si>
  <si>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</si>
  <si>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</si>
  <si>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</si>
  <si>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</si>
  <si>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</si>
  <si>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</si>
  <si>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</si>
  <si>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</si>
  <si>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</si>
  <si>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</si>
  <si>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</si>
  <si>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</si>
  <si>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</si>
  <si>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</si>
  <si>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</si>
  <si>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</si>
  <si>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</si>
  <si>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</si>
  <si>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</si>
  <si>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</si>
  <si>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</si>
  <si>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</si>
  <si>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</si>
  <si>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</si>
  <si>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</si>
  <si>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</si>
  <si>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</si>
  <si>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</si>
  <si>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</si>
  <si>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</si>
  <si>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</si>
  <si>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</si>
  <si>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</si>
  <si>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</si>
  <si>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</si>
  <si>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</si>
  <si>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</si>
  <si>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</si>
  <si>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</si>
  <si>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</si>
  <si>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</si>
  <si>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</si>
  <si>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</si>
  <si>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</si>
  <si>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</si>
  <si>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</si>
  <si>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</si>
  <si>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</si>
  <si>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</si>
  <si>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</si>
  <si>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</si>
  <si>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</si>
  <si>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</si>
  <si>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</si>
  <si>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</si>
  <si>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</si>
  <si>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</si>
  <si>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</si>
  <si>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</si>
  <si>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</si>
  <si>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</si>
  <si>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</si>
  <si>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</si>
  <si>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</si>
  <si>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</si>
  <si>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</si>
  <si>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</si>
  <si>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</si>
  <si>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</si>
  <si>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</si>
  <si>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</si>
  <si>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</si>
  <si>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</si>
  <si>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</si>
  <si>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</si>
  <si>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</si>
  <si>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</si>
  <si>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</si>
  <si>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</si>
  <si>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</si>
  <si>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</si>
  <si>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</si>
  <si>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</si>
  <si>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</si>
  <si>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</si>
  <si>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</si>
  <si>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</si>
  <si>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</si>
  <si>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</si>
  <si>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</si>
  <si>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</si>
  <si>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</si>
  <si>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</si>
  <si>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</si>
  <si>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</si>
  <si>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</si>
  <si>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</si>
  <si>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</si>
  <si>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</si>
  <si>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</si>
  <si>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</si>
  <si>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</si>
  <si>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</si>
  <si>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</si>
  <si>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</si>
  <si>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</si>
  <si>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</si>
  <si>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</si>
  <si>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</si>
  <si>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</si>
  <si>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</si>
  <si>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</si>
  <si>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</si>
  <si>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</si>
  <si>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</si>
  <si>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</si>
  <si>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</si>
  <si>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</si>
  <si>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</si>
  <si>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</si>
  <si>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</si>
  <si>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</si>
  <si>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</si>
  <si>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</si>
  <si>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</si>
  <si>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</si>
  <si>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</si>
  <si>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</si>
  <si>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</si>
  <si>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</si>
  <si>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</si>
  <si>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</si>
  <si>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</si>
  <si>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</si>
  <si>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</si>
  <si>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</si>
  <si>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</si>
  <si>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</si>
  <si>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</si>
  <si>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</si>
  <si>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</si>
  <si>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</si>
  <si>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</si>
  <si>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</si>
  <si>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</si>
  <si>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</si>
  <si>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</si>
  <si>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</si>
  <si>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</si>
  <si>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</si>
  <si>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</si>
  <si>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</si>
  <si>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</si>
  <si>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</si>
  <si>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</si>
  <si>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</si>
  <si>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</si>
  <si>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</si>
  <si>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</si>
  <si>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</si>
  <si>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</si>
  <si>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</si>
  <si>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</si>
  <si>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</si>
  <si>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</si>
  <si>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</si>
  <si>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</si>
  <si>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</si>
  <si>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</si>
  <si>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</si>
  <si>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</si>
  <si>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</si>
  <si>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</si>
  <si>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</si>
  <si>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</si>
  <si>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</si>
  <si>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</si>
  <si>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</si>
  <si>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</si>
  <si>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</si>
  <si>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</si>
  <si>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</si>
  <si>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</si>
  <si>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</si>
  <si>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</si>
  <si>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</si>
  <si>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</si>
  <si>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</si>
  <si>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</si>
  <si>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</si>
  <si>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</si>
  <si>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</si>
  <si>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</si>
  <si>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</si>
  <si>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</si>
  <si>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</si>
  <si>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</si>
  <si>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</si>
  <si>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</si>
  <si>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</si>
  <si>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</si>
  <si>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</si>
  <si>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</si>
  <si>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</si>
  <si>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</si>
  <si>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</si>
  <si>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</si>
  <si>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</si>
  <si>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</si>
  <si>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</si>
  <si>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</si>
  <si>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</si>
  <si>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</si>
  <si>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</si>
  <si>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</si>
  <si>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</si>
  <si>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</si>
  <si>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</si>
  <si>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</si>
  <si>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</si>
  <si>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</si>
  <si>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</si>
  <si>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</si>
  <si>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</si>
  <si>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</si>
  <si>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</si>
  <si>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</si>
  <si>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</si>
  <si>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</si>
  <si>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</si>
  <si>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</si>
  <si>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</si>
  <si>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</si>
  <si>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</si>
  <si>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</si>
  <si>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</si>
  <si>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</si>
  <si>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</si>
  <si>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</si>
  <si>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</si>
  <si>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</si>
  <si>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</si>
  <si>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</si>
  <si>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</si>
  <si>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</si>
  <si>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</si>
  <si>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</si>
  <si>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</si>
  <si>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</si>
  <si>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</si>
  <si>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</si>
  <si>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</si>
  <si>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</si>
  <si>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</si>
  <si>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</si>
  <si>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</si>
  <si>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</si>
  <si>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</si>
  <si>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</si>
  <si>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</si>
  <si>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</si>
  <si>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</si>
  <si>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</si>
  <si>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</si>
  <si>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</si>
  <si>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</si>
  <si>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</si>
  <si>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</si>
  <si>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</si>
  <si>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</si>
  <si>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</si>
  <si>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</si>
  <si>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</si>
  <si>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</si>
  <si>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</si>
  <si>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</si>
  <si>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</si>
  <si>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</si>
  <si>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</si>
  <si>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</si>
  <si>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</si>
  <si>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</si>
  <si>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</si>
  <si>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</si>
  <si>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</si>
  <si>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</si>
  <si>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</si>
  <si>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</si>
  <si>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</si>
  <si>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</si>
  <si>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</si>
  <si>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</si>
  <si>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</si>
  <si>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</si>
  <si>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</si>
  <si>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</si>
  <si>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</si>
  <si>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</si>
  <si>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</si>
  <si>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</si>
  <si>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</si>
  <si>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</si>
  <si>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</si>
  <si>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</si>
  <si>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</si>
  <si>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</si>
  <si>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</si>
  <si>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</si>
  <si>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</si>
  <si>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</si>
  <si>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</si>
  <si>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</si>
  <si>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</si>
  <si>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</si>
  <si>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</si>
  <si>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</si>
  <si>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</si>
  <si>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</si>
  <si>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</si>
  <si>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</si>
  <si>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</si>
  <si>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</si>
  <si>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</si>
  <si>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</si>
  <si>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</si>
  <si>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</si>
  <si>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</si>
  <si>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</si>
  <si>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</si>
  <si>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</si>
  <si>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</si>
  <si>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</si>
  <si>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</si>
  <si>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</si>
  <si>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</si>
  <si>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</si>
  <si>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</si>
  <si>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</si>
  <si>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</si>
  <si>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</si>
  <si>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</si>
  <si>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</si>
  <si>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</si>
  <si>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</si>
  <si>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</si>
  <si>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</si>
  <si>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</si>
  <si>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</si>
  <si>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</si>
  <si>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</si>
  <si>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</si>
  <si>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</si>
  <si>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</si>
  <si>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</si>
  <si>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</si>
  <si>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</si>
  <si>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</si>
  <si>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</si>
  <si>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</si>
  <si>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</si>
  <si>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</si>
  <si>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</si>
  <si>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</si>
  <si>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</si>
  <si>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</si>
  <si>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</si>
  <si>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</si>
  <si>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</si>
  <si>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</si>
  <si>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</si>
  <si>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</si>
  <si>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</si>
  <si>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</si>
  <si>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</si>
  <si>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</si>
  <si>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</si>
  <si>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</si>
  <si>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</si>
  <si>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</si>
  <si>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</si>
  <si>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</si>
  <si>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</si>
  <si>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</si>
  <si>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</si>
  <si>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</si>
  <si>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</si>
  <si>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</si>
  <si>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</si>
  <si>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</si>
  <si>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</si>
  <si>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</si>
  <si>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</si>
  <si>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</si>
  <si>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</si>
  <si>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</si>
  <si>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</si>
  <si>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</si>
  <si>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</si>
  <si>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</si>
  <si>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</si>
  <si>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</si>
  <si>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</si>
  <si>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</si>
  <si>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</si>
  <si>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</si>
  <si>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</si>
  <si>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</si>
  <si>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</si>
  <si>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</si>
  <si>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</si>
  <si>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</si>
  <si>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</si>
  <si>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</si>
  <si>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</si>
  <si>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</si>
  <si>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</si>
  <si>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</si>
  <si>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</si>
  <si>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</si>
  <si>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</si>
  <si>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</si>
  <si>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</si>
  <si>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</si>
  <si>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</si>
  <si>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</si>
  <si>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</si>
  <si>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</si>
  <si>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</si>
  <si>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</si>
  <si>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</si>
  <si>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</si>
  <si>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</si>
  <si>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</si>
  <si>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</si>
  <si>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</si>
  <si>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</si>
  <si>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</si>
  <si>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</si>
  <si>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</si>
  <si>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</si>
  <si>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</si>
  <si>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</si>
  <si>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</si>
  <si>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</si>
  <si>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</si>
  <si>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</si>
  <si>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</si>
  <si>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</si>
  <si>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</si>
  <si>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</si>
  <si>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</si>
  <si>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</si>
  <si>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</si>
  <si>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</si>
  <si>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</si>
  <si>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</si>
  <si>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</si>
  <si>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</si>
  <si>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</si>
  <si>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</si>
  <si>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</si>
  <si>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</si>
  <si>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</si>
  <si>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</si>
  <si>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</si>
  <si>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</si>
  <si>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</si>
  <si>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</si>
  <si>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</si>
  <si>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</si>
  <si>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</si>
  <si>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</si>
  <si>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</si>
  <si>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</si>
  <si>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</si>
  <si>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</si>
  <si>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</si>
  <si>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</si>
  <si>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</si>
  <si>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</si>
  <si>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</si>
  <si>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</si>
  <si>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</si>
  <si>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</si>
  <si>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</si>
  <si>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</si>
  <si>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</si>
  <si>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</si>
  <si>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</si>
  <si>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</si>
  <si>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</si>
  <si>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</si>
  <si>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</si>
  <si>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</si>
  <si>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</si>
  <si>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</si>
  <si>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</si>
  <si>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</si>
  <si>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</si>
  <si>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</si>
  <si>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</si>
  <si>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</si>
  <si>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</si>
  <si>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</si>
  <si>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</si>
  <si>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</si>
  <si>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</si>
  <si>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</si>
  <si>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</si>
  <si>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</si>
  <si>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</si>
  <si>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</si>
  <si>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</si>
  <si>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</si>
  <si>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</si>
  <si>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</si>
  <si>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</si>
  <si>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</si>
  <si>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</si>
  <si>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</si>
  <si>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</si>
  <si>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</si>
  <si>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</si>
  <si>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</si>
  <si>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</si>
  <si>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</si>
  <si>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</si>
  <si>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</si>
  <si>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</si>
  <si>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</si>
  <si>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</si>
  <si>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</si>
  <si>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</si>
  <si>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</si>
  <si>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</si>
  <si>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</si>
  <si>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</si>
  <si>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</si>
  <si>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</si>
  <si>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</si>
  <si>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</si>
  <si>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</si>
  <si>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</si>
  <si>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</si>
  <si>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</si>
  <si>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</si>
  <si>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</si>
  <si>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</si>
  <si>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</si>
  <si>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</si>
  <si>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</si>
  <si>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</si>
  <si>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</si>
  <si>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</si>
  <si>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</si>
  <si>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</si>
  <si>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</si>
  <si>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</si>
  <si>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</si>
  <si>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</si>
  <si>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</si>
  <si>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</si>
  <si>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</si>
  <si>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</si>
  <si>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</si>
  <si>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</si>
  <si>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</si>
  <si>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</si>
  <si>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</si>
  <si>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</si>
  <si>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</si>
  <si>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</si>
  <si>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</si>
  <si>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</si>
  <si>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</si>
  <si>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</si>
  <si>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</si>
  <si>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</si>
  <si>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</si>
  <si>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</si>
  <si>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</si>
  <si>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</si>
  <si>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</si>
  <si>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</si>
  <si>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</si>
  <si>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</si>
  <si>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</si>
  <si>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</si>
  <si>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</si>
  <si>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</si>
  <si>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</si>
  <si>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</si>
  <si>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</si>
  <si>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</si>
  <si>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</si>
  <si>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</si>
  <si>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</si>
  <si>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</si>
  <si>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</si>
  <si>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</si>
  <si>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</si>
  <si>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</si>
  <si>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</si>
  <si>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</si>
  <si>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</si>
  <si>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</si>
  <si>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</si>
  <si>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</si>
  <si>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</si>
  <si>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</si>
  <si>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</si>
  <si>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</si>
  <si>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</si>
  <si>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</si>
  <si>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</si>
  <si>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</si>
  <si>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</si>
  <si>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</si>
  <si>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</si>
  <si>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</si>
  <si>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</si>
  <si>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</si>
  <si>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</si>
  <si>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</si>
  <si>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</si>
  <si>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</si>
  <si>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</si>
  <si>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</si>
  <si>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</si>
  <si>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</si>
  <si>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</si>
  <si>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</si>
  <si>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</si>
  <si>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</si>
  <si>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</si>
  <si>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</si>
  <si>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</si>
  <si>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</si>
  <si>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</si>
  <si>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</si>
  <si>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</si>
  <si>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</si>
  <si>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</si>
  <si>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</si>
  <si>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</si>
  <si>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</si>
  <si>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</si>
  <si>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</si>
  <si>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</si>
  <si>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</si>
  <si>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</si>
  <si>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</si>
  <si>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</si>
  <si>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</si>
  <si>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</si>
  <si>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</si>
  <si>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</si>
  <si>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</si>
  <si>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</si>
  <si>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</si>
  <si>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</si>
  <si>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</si>
  <si>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</si>
  <si>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</si>
  <si>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</si>
  <si>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</si>
  <si>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</si>
  <si>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</si>
  <si>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</si>
  <si>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</si>
  <si>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</si>
  <si>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</si>
  <si>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</si>
  <si>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</si>
  <si>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</si>
  <si>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</si>
  <si>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</si>
  <si>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</si>
  <si>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</si>
  <si>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</si>
  <si>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</si>
  <si>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</si>
  <si>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</si>
  <si>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</si>
  <si>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</si>
  <si>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</si>
  <si>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</si>
  <si>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</si>
  <si>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</si>
  <si>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</si>
  <si>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</si>
  <si>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</si>
  <si>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</si>
  <si>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</si>
  <si>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</si>
  <si>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</si>
  <si>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</si>
  <si>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</si>
  <si>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</si>
  <si>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</si>
  <si>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</si>
  <si>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</si>
  <si>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</si>
  <si>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</si>
  <si>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</si>
  <si>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</si>
  <si>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</si>
  <si>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</si>
  <si>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</si>
  <si>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</si>
  <si>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</si>
  <si>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</si>
  <si>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</si>
  <si>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</si>
  <si>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</si>
  <si>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</si>
  <si>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</si>
  <si>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</si>
  <si>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</si>
  <si>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</si>
  <si>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</si>
  <si>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</si>
  <si>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</si>
  <si>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</si>
  <si>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</si>
  <si>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</si>
  <si>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</si>
  <si>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</si>
  <si>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</si>
  <si>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</si>
  <si>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</si>
  <si>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</si>
  <si>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</si>
  <si>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</si>
  <si>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</si>
  <si>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</si>
  <si>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</si>
  <si>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</si>
  <si>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</si>
  <si>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</si>
  <si>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</si>
  <si>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</si>
  <si>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</si>
  <si>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</si>
  <si>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</si>
  <si>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</si>
  <si>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</si>
  <si>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</si>
  <si>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</si>
  <si>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</si>
  <si>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</si>
  <si>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</si>
  <si>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</si>
  <si>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</si>
  <si>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</si>
  <si>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</si>
  <si>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</si>
  <si>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</si>
  <si>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</si>
  <si>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</si>
  <si>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</si>
  <si>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</si>
  <si>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</si>
  <si>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</si>
  <si>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</si>
  <si>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</si>
  <si>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</si>
  <si>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</si>
  <si>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</si>
  <si>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</si>
  <si>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</si>
  <si>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</si>
  <si>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</si>
  <si>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</si>
  <si>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</si>
  <si>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</si>
  <si>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</si>
  <si>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</si>
  <si>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</si>
  <si>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</si>
  <si>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</si>
  <si>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</si>
  <si>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</si>
  <si>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</si>
  <si>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</si>
  <si>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</si>
  <si>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</si>
  <si>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</si>
  <si>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</si>
  <si>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</si>
  <si>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</si>
  <si>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</si>
  <si>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</si>
  <si>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</si>
  <si>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</si>
  <si>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</si>
  <si>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</si>
  <si>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</si>
  <si>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</si>
  <si>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</si>
  <si>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</si>
  <si>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</si>
  <si>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</si>
  <si>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</si>
  <si>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</si>
  <si>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</si>
  <si>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</si>
  <si>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</si>
  <si>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</si>
  <si>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</si>
  <si>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</si>
  <si>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</si>
  <si>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</si>
  <si>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</si>
  <si>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</si>
  <si>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</si>
  <si>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</si>
  <si>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</si>
  <si>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</si>
  <si>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</si>
  <si>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</si>
  <si>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</si>
  <si>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</si>
  <si>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</si>
  <si>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</si>
  <si>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</si>
  <si>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</si>
  <si>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</si>
  <si>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</si>
  <si>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</si>
  <si>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</si>
  <si>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</si>
  <si>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</si>
  <si>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</si>
  <si>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</si>
  <si>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</si>
  <si>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</si>
  <si>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</si>
  <si>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</si>
  <si>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</si>
  <si>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</si>
  <si>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</si>
  <si>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</si>
  <si>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</si>
  <si>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</si>
  <si>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</si>
  <si>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</si>
  <si>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</si>
  <si>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</si>
  <si>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</si>
  <si>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</si>
  <si>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</si>
  <si>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</si>
  <si>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</si>
  <si>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</si>
  <si>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</si>
  <si>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</si>
  <si>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</si>
  <si>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</si>
  <si>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</si>
  <si>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</si>
  <si>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</si>
  <si>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</si>
  <si>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</si>
  <si>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</si>
  <si>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</si>
  <si>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</si>
  <si>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</si>
  <si>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</si>
  <si>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</si>
  <si>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</si>
  <si>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</si>
  <si>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</si>
  <si>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</si>
  <si>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</si>
  <si>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</si>
  <si>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</si>
  <si>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</si>
  <si>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</si>
  <si>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</si>
  <si>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</si>
  <si>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</si>
  <si>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</si>
  <si>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</si>
  <si>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</si>
  <si>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</si>
  <si>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</si>
  <si>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</si>
  <si>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</si>
  <si>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</si>
  <si>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</si>
  <si>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</si>
  <si>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</si>
  <si>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</si>
  <si>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</si>
  <si>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</si>
  <si>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</si>
  <si>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</si>
  <si>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</si>
  <si>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</si>
  <si>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</si>
  <si>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</si>
  <si>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</si>
  <si>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</si>
  <si>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</si>
  <si>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</si>
  <si>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</si>
  <si>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</si>
  <si>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</si>
  <si>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</si>
  <si>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</si>
  <si>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</si>
  <si>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</si>
  <si>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</si>
  <si>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</si>
  <si>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</si>
  <si>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</si>
  <si>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</si>
  <si>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</si>
  <si>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</si>
  <si>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</si>
  <si>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</si>
  <si>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</si>
  <si>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</si>
  <si>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</si>
  <si>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</si>
  <si>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</si>
  <si>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</si>
  <si>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</si>
  <si>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</si>
  <si>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</si>
  <si>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</si>
  <si>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</si>
  <si>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</si>
  <si>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</si>
  <si>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</si>
  <si>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</si>
  <si>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</si>
  <si>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</si>
  <si>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</si>
  <si>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</si>
  <si>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</si>
  <si>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</si>
  <si>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</si>
  <si>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</si>
  <si>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</si>
  <si>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</si>
  <si>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</si>
  <si>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</si>
  <si>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</si>
  <si>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</si>
  <si>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</si>
  <si>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</si>
  <si>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</si>
  <si>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</si>
  <si>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</si>
  <si>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</si>
  <si>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</si>
  <si>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</si>
  <si>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</si>
  <si>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</si>
  <si>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</si>
  <si>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</si>
  <si>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</si>
  <si>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</si>
  <si>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</si>
  <si>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</si>
  <si>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</si>
  <si>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</si>
  <si>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</si>
  <si>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</si>
  <si>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</si>
  <si>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</si>
  <si>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</si>
  <si>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</si>
  <si>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</si>
  <si>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</si>
  <si>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</si>
  <si>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</si>
  <si>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</si>
  <si>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</si>
  <si>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</si>
  <si>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</si>
  <si>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</si>
  <si>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</si>
  <si>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</si>
  <si>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</si>
  <si>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</si>
  <si>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</si>
  <si>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</si>
  <si>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</si>
  <si>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</si>
  <si>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</si>
  <si>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</si>
  <si>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</si>
  <si>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</si>
  <si>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</si>
  <si>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</si>
  <si>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</si>
  <si>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</si>
  <si>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</si>
  <si>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</si>
  <si>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</si>
  <si>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</si>
  <si>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</si>
  <si>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</si>
  <si>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</si>
  <si>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</si>
  <si>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</si>
  <si>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</si>
  <si>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</si>
  <si>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</si>
  <si>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</si>
  <si>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</si>
  <si>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</si>
  <si>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</si>
  <si>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</si>
  <si>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</si>
  <si>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</si>
  <si>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</si>
  <si>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</si>
  <si>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</si>
  <si>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</si>
  <si>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</si>
  <si>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</si>
  <si>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</si>
  <si>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</si>
  <si>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</si>
  <si>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</si>
  <si>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</si>
  <si>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</si>
  <si>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</si>
  <si>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</si>
  <si>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</si>
  <si>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</si>
  <si>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</si>
  <si>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</si>
  <si>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</si>
  <si>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</si>
  <si>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</si>
  <si>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</si>
  <si>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</si>
  <si>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</si>
  <si>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</si>
  <si>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</si>
  <si>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</si>
  <si>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</si>
  <si>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</si>
  <si>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</si>
  <si>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</si>
  <si>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</si>
  <si>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</si>
  <si>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</si>
  <si>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</si>
  <si>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</si>
  <si>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</si>
  <si>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</si>
  <si>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</si>
  <si>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</si>
  <si>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</si>
  <si>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</si>
  <si>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</si>
  <si>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</si>
  <si>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</si>
  <si>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</si>
  <si>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</si>
  <si>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</si>
  <si>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</si>
  <si>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</si>
  <si>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</si>
  <si>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</si>
  <si>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</si>
  <si>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</si>
  <si>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</si>
  <si>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</si>
  <si>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</si>
  <si>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</si>
  <si>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</si>
  <si>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</si>
  <si>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</si>
  <si>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</si>
  <si>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</si>
  <si>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</si>
  <si>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</si>
  <si>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</si>
  <si>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</si>
  <si>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</si>
  <si>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</si>
  <si>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</si>
  <si>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</si>
  <si>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</si>
  <si>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</si>
  <si>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</si>
  <si>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</si>
  <si>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</si>
  <si>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</si>
  <si>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</si>
  <si>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</si>
  <si>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</si>
  <si>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</si>
  <si>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</si>
  <si>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</si>
  <si>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</si>
  <si>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</si>
  <si>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</si>
  <si>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</si>
  <si>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</si>
  <si>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</si>
  <si>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</si>
  <si>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</si>
  <si>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</si>
  <si>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</si>
  <si>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</si>
  <si>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</si>
  <si>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</si>
  <si>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</si>
  <si>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</si>
  <si>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</si>
  <si>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</si>
  <si>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</si>
  <si>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</si>
  <si>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</si>
  <si>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</si>
  <si>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</si>
  <si>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</si>
  <si>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</si>
  <si>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</si>
  <si>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</si>
  <si>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</si>
  <si>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</si>
  <si>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</si>
  <si>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</si>
  <si>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</si>
  <si>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</si>
  <si>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</si>
  <si>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</si>
  <si>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</si>
  <si>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</si>
  <si>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</si>
  <si>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</si>
  <si>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</si>
  <si>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</si>
  <si>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</si>
  <si>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</si>
  <si>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</si>
  <si>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</si>
  <si>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</si>
  <si>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</si>
  <si>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</si>
  <si>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</si>
  <si>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</si>
  <si>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</si>
  <si>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</si>
  <si>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</si>
  <si>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</si>
  <si>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</si>
  <si>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</si>
  <si>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</si>
  <si>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</si>
  <si>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</si>
  <si>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</si>
  <si>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</si>
  <si>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</si>
  <si>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</si>
  <si>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</si>
  <si>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</si>
  <si>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</si>
  <si>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</si>
  <si>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</si>
  <si>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</si>
  <si>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</si>
  <si>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</si>
  <si>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</si>
  <si>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</si>
  <si>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</si>
  <si>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</si>
  <si>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</si>
  <si>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</si>
  <si>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</si>
  <si>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</si>
  <si>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</si>
  <si>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</si>
  <si>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</si>
  <si>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</si>
  <si>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</si>
  <si>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</si>
  <si>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</si>
  <si>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</si>
  <si>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</si>
  <si>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</si>
  <si>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</si>
  <si>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</si>
  <si>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</si>
  <si>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</si>
  <si>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</si>
  <si>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</si>
  <si>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</si>
  <si>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</si>
  <si>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</si>
  <si>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</si>
  <si>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</si>
  <si>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</si>
  <si>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</si>
  <si>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</si>
  <si>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</si>
  <si>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</si>
  <si>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</si>
  <si>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</si>
  <si>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</si>
  <si>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</si>
  <si>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</si>
  <si>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</si>
  <si>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</si>
  <si>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</si>
  <si>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</si>
  <si>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</si>
  <si>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</si>
  <si>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</si>
  <si>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</si>
  <si>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</si>
  <si>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</si>
  <si>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</si>
  <si>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</si>
  <si>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</si>
  <si>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</si>
  <si>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</si>
  <si>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</si>
  <si>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</si>
  <si>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</si>
  <si>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</si>
  <si>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</si>
  <si>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</si>
  <si>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</si>
  <si>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</si>
  <si>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</si>
  <si>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</si>
  <si>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</si>
  <si>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</si>
  <si>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</si>
  <si>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</si>
  <si>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</si>
  <si>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</si>
  <si>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</si>
  <si>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</si>
  <si>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</si>
  <si>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</si>
  <si>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</si>
  <si>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</si>
  <si>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</si>
  <si>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</si>
  <si>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</si>
  <si>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</si>
  <si>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</si>
  <si>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</si>
  <si>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</si>
  <si>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</si>
  <si>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</si>
  <si>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</si>
  <si>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</si>
  <si>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</si>
  <si>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</si>
  <si>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</si>
  <si>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</si>
  <si>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</si>
  <si>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</si>
  <si>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</si>
  <si>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</si>
  <si>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</si>
  <si>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</si>
  <si>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</si>
  <si>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</si>
  <si>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</si>
  <si>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</si>
  <si>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</si>
  <si>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</si>
  <si>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</si>
  <si>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</si>
  <si>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</si>
  <si>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</si>
  <si>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</si>
  <si>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</si>
  <si>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</si>
  <si>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</si>
  <si>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</si>
  <si>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</si>
  <si>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</si>
  <si>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</si>
  <si>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</si>
  <si>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</si>
  <si>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</si>
  <si>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</si>
  <si>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</si>
  <si>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</si>
  <si>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</si>
  <si>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</si>
  <si>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</si>
  <si>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</si>
  <si>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</si>
  <si>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</si>
  <si>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</si>
  <si>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</si>
  <si>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</si>
  <si>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</si>
  <si>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</si>
  <si>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</si>
  <si>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</si>
  <si>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</si>
  <si>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</si>
  <si>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</si>
  <si>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</si>
  <si>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</si>
  <si>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</si>
  <si>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</si>
  <si>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</si>
  <si>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</si>
  <si>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</si>
  <si>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</si>
  <si>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</si>
  <si>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</si>
  <si>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</si>
  <si>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</si>
  <si>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</si>
  <si>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</si>
  <si>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</si>
  <si>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</si>
  <si>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</si>
  <si>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</si>
  <si>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</si>
  <si>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</si>
  <si>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</si>
  <si>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</si>
  <si>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</si>
  <si>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</si>
  <si>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</si>
  <si>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</si>
  <si>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</si>
  <si>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</si>
  <si>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</si>
  <si>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</si>
  <si>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</si>
  <si>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</si>
  <si>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</si>
  <si>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</si>
  <si>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</si>
  <si>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</si>
  <si>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</si>
  <si>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</si>
  <si>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</si>
  <si>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</si>
  <si>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</si>
  <si>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</si>
  <si>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</si>
  <si>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</si>
  <si>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</si>
  <si>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</si>
  <si>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</si>
  <si>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</si>
  <si>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</si>
  <si>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</si>
  <si>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</si>
  <si>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</si>
  <si>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</si>
  <si>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</si>
  <si>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</si>
  <si>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</si>
  <si>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</si>
  <si>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</si>
  <si>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</si>
  <si>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</si>
  <si>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</si>
  <si>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</si>
  <si>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</si>
  <si>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</si>
  <si>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</si>
  <si>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</si>
  <si>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</si>
  <si>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</si>
  <si>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</si>
  <si>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</si>
  <si>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</si>
  <si>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</si>
  <si>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</si>
  <si>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</si>
  <si>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</si>
  <si>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</si>
  <si>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</si>
  <si>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</si>
  <si>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</si>
  <si>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</si>
  <si>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</si>
  <si>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</si>
  <si>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</si>
  <si>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</si>
  <si>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</si>
  <si>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</si>
  <si>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</si>
  <si>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</si>
  <si>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</si>
  <si>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</si>
  <si>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</si>
  <si>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</si>
  <si>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</si>
  <si>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</si>
  <si>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</si>
  <si>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</si>
  <si>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</si>
  <si>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</si>
  <si>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</si>
  <si>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</si>
  <si>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</si>
  <si>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</si>
  <si>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</si>
  <si>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</si>
  <si>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</si>
  <si>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</si>
  <si>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</si>
  <si>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</si>
  <si>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</si>
  <si>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</si>
  <si>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</si>
  <si>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</si>
  <si>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</si>
  <si>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</si>
  <si>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</si>
  <si>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</si>
  <si>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</si>
  <si>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</si>
  <si>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</si>
  <si>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</si>
  <si>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</si>
  <si>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</si>
  <si>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</si>
  <si>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</si>
  <si>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</si>
  <si>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</si>
  <si>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</si>
  <si>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</si>
  <si>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</si>
  <si>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</si>
  <si>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</si>
  <si>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</si>
  <si>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</si>
  <si>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</si>
  <si>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</si>
  <si>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</si>
  <si>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</si>
  <si>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</si>
  <si>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</si>
  <si>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</si>
  <si>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</si>
  <si>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</si>
  <si>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</si>
  <si>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</si>
  <si>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</si>
  <si>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</si>
  <si>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</si>
  <si>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</si>
  <si>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</si>
  <si>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</si>
  <si>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</si>
  <si>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</si>
  <si>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</si>
  <si>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</si>
  <si>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</si>
  <si>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</si>
  <si>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</si>
  <si>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</si>
  <si>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</si>
  <si>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</si>
  <si>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</si>
  <si>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</si>
  <si>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</si>
  <si>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</si>
  <si>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</si>
  <si>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</si>
  <si>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</si>
  <si>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</si>
  <si>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</si>
  <si>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</si>
  <si>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</si>
  <si>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</si>
  <si>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</si>
  <si>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</si>
  <si>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</si>
  <si>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</si>
  <si>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</si>
  <si>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</si>
  <si>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</si>
  <si>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</si>
  <si>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</si>
  <si>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</si>
  <si>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</si>
  <si>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</si>
  <si>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</si>
  <si>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</si>
  <si>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</si>
  <si>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</si>
  <si>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</si>
  <si>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</si>
  <si>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</si>
  <si>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</si>
  <si>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</si>
  <si>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</si>
  <si>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</si>
  <si>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</si>
  <si>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</si>
  <si>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</si>
  <si>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</si>
  <si>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</si>
  <si>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</si>
  <si>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</si>
  <si>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</si>
  <si>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</si>
  <si>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</si>
  <si>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</si>
  <si>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</si>
  <si>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</si>
  <si>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</si>
  <si>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</si>
  <si>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</si>
  <si>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</si>
  <si>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</si>
  <si>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</si>
  <si>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</si>
  <si>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</si>
  <si>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</si>
  <si>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</si>
  <si>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</si>
  <si>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</si>
  <si>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</si>
  <si>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</si>
  <si>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</si>
  <si>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</si>
  <si>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</si>
  <si>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</si>
  <si>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</si>
  <si>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</si>
  <si>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</si>
  <si>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</si>
  <si>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</si>
  <si>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</si>
  <si>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</si>
  <si>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</si>
  <si>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</si>
  <si>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</si>
  <si>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</si>
  <si>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</si>
  <si>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</si>
  <si>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</si>
  <si>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</si>
  <si>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</si>
  <si>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</si>
  <si>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</si>
  <si>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</si>
  <si>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</si>
  <si>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</si>
  <si>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</si>
  <si>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</si>
  <si>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</si>
  <si>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</si>
  <si>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</si>
  <si>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</si>
  <si>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</si>
  <si>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</si>
  <si>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</si>
  <si>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</si>
  <si>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</si>
  <si>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</si>
  <si>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</si>
  <si>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</si>
  <si>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</si>
  <si>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</si>
  <si>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</si>
  <si>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</si>
  <si>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</si>
  <si>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</si>
  <si>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</si>
  <si>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</si>
  <si>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</si>
  <si>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</si>
  <si>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</si>
  <si>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</si>
  <si>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</si>
  <si>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</si>
  <si>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</si>
  <si>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</si>
  <si>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</si>
  <si>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</si>
  <si>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</si>
  <si>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</si>
  <si>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</si>
  <si>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</si>
  <si>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</si>
  <si>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</si>
  <si>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</si>
  <si>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</si>
  <si>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</si>
  <si>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</si>
  <si>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</si>
  <si>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</si>
  <si>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</si>
  <si>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</si>
  <si>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</si>
  <si>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</si>
  <si>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</si>
  <si>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</si>
  <si>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</si>
  <si>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</si>
  <si>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</si>
  <si>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</si>
  <si>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</si>
  <si>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</si>
  <si>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</si>
  <si>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</si>
  <si>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</si>
  <si>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</si>
  <si>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</si>
  <si>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</si>
  <si>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</si>
  <si>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</si>
  <si>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</si>
  <si>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</si>
  <si>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</si>
  <si>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</si>
  <si>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</si>
  <si>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</si>
  <si>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</si>
  <si>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</si>
  <si>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</si>
  <si>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</si>
  <si>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</si>
  <si>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</si>
  <si>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</si>
  <si>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</si>
  <si>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</si>
  <si>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</si>
  <si>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</si>
  <si>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</si>
  <si>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</si>
  <si>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</si>
  <si>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</si>
  <si>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</si>
  <si>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</si>
  <si>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</si>
  <si>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</si>
  <si>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</si>
  <si>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</si>
  <si>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</si>
  <si>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</si>
  <si>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</si>
  <si>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</si>
  <si>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</si>
  <si>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</si>
  <si>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</si>
  <si>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</si>
  <si>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</si>
  <si>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</si>
  <si>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</si>
  <si>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</si>
  <si>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</si>
  <si>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</si>
  <si>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</si>
  <si>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</si>
  <si>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</si>
  <si>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</si>
  <si>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</si>
  <si>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</si>
  <si>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</si>
  <si>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</si>
  <si>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</si>
  <si>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</si>
  <si>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</si>
  <si>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</si>
  <si>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</si>
  <si>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</si>
  <si>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</si>
  <si>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</si>
  <si>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</si>
  <si>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</si>
  <si>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</si>
  <si>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</si>
  <si>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</si>
  <si>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</si>
  <si>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</si>
  <si>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</si>
  <si>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</si>
  <si>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</si>
  <si>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</si>
  <si>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</si>
  <si>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</si>
  <si>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</si>
  <si>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</si>
  <si>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</si>
  <si>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</si>
  <si>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</si>
  <si>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</si>
  <si>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</si>
  <si>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</si>
  <si>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</si>
  <si>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</si>
  <si>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</si>
  <si>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</si>
  <si>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</si>
  <si>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</si>
  <si>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</si>
  <si>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</si>
  <si>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</si>
  <si>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</si>
  <si>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</si>
  <si>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</si>
  <si>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</si>
  <si>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</si>
  <si>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</si>
  <si>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</si>
  <si>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</si>
  <si>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</si>
  <si>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</si>
  <si>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</si>
  <si>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</si>
  <si>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</si>
  <si>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</si>
  <si>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</si>
  <si>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</si>
  <si>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</si>
  <si>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</si>
  <si>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</si>
  <si>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</si>
  <si>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</si>
  <si>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</si>
  <si>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</si>
  <si>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</si>
  <si>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</si>
  <si>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</si>
  <si>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</si>
  <si>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</si>
  <si>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</si>
  <si>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</si>
  <si>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</si>
  <si>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</si>
  <si>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</si>
  <si>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</si>
  <si>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</si>
  <si>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</si>
  <si>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</si>
  <si>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</si>
  <si>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</si>
  <si>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</si>
  <si>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</si>
  <si>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</si>
  <si>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</si>
  <si>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</si>
  <si>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</si>
  <si>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</si>
  <si>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</si>
  <si>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</si>
  <si>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</si>
  <si>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</si>
  <si>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</si>
  <si>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</si>
  <si>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</si>
  <si>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</si>
  <si>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</si>
  <si>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</si>
  <si>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</si>
  <si>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</si>
  <si>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</si>
  <si>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</si>
  <si>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</si>
  <si>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</si>
  <si>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</si>
  <si>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</si>
  <si>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</si>
  <si>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</si>
  <si>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</si>
  <si>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</si>
  <si>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</si>
  <si>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</si>
  <si>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</si>
  <si>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</si>
  <si>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</si>
  <si>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</si>
  <si>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</si>
  <si>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</si>
  <si>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</si>
  <si>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</si>
  <si>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</si>
  <si>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</si>
  <si>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</si>
  <si>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</si>
  <si>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</si>
  <si>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</si>
  <si>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</si>
  <si>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</si>
  <si>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</si>
  <si>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</si>
  <si>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</si>
  <si>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</si>
  <si>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</si>
  <si>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</si>
  <si>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</si>
  <si>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</si>
  <si>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</si>
  <si>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</si>
  <si>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</si>
  <si>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</si>
  <si>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</si>
  <si>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</si>
  <si>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</si>
  <si>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</si>
  <si>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</si>
  <si>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</si>
  <si>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</si>
  <si>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</si>
  <si>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</si>
  <si>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</si>
  <si>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</si>
  <si>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</si>
  <si>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</si>
  <si>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</si>
  <si>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</si>
  <si>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</si>
  <si>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</si>
  <si>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</si>
  <si>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</si>
  <si>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</si>
  <si>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</si>
  <si>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</si>
  <si>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</si>
  <si>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</si>
  <si>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</si>
  <si>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</si>
  <si>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</si>
  <si>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</si>
  <si>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</si>
  <si>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</si>
  <si>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</si>
  <si>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</si>
  <si>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</si>
  <si>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</si>
  <si>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</si>
  <si>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</si>
  <si>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</si>
  <si>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</si>
  <si>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</si>
  <si>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</si>
  <si>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</si>
  <si>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</si>
  <si>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</si>
  <si>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</si>
  <si>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</si>
  <si>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</si>
  <si>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</si>
  <si>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</si>
  <si>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</si>
  <si>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</si>
  <si>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</si>
  <si>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</si>
  <si>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</si>
  <si>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</si>
  <si>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</si>
  <si>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</si>
  <si>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</si>
  <si>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</si>
  <si>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</si>
  <si>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</si>
  <si>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</si>
  <si>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</si>
  <si>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</si>
  <si>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</si>
  <si>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</si>
  <si>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</si>
  <si>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</si>
  <si>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</si>
  <si>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</si>
  <si>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</si>
  <si>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</si>
  <si>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</si>
  <si>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</si>
  <si>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</si>
  <si>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</si>
  <si>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</si>
  <si>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</si>
  <si>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</si>
  <si>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</si>
  <si>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</si>
  <si>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</si>
  <si>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</si>
  <si>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</si>
  <si>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</si>
  <si>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</si>
  <si>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</si>
  <si>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</si>
  <si>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</si>
  <si>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</si>
  <si>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</si>
  <si>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</si>
  <si>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</si>
  <si>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</si>
  <si>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</si>
  <si>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</si>
  <si>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</si>
  <si>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</si>
  <si>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</si>
  <si>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</si>
  <si>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</si>
  <si>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</si>
  <si>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</si>
  <si>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</si>
  <si>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</si>
  <si>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</si>
  <si>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</si>
  <si>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</si>
  <si>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</si>
  <si>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</si>
  <si>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</si>
  <si>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</si>
  <si>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</si>
  <si>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</si>
  <si>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</si>
  <si>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</si>
  <si>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</si>
  <si>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</si>
  <si>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</si>
  <si>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</si>
  <si>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</si>
  <si>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</si>
  <si>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</si>
  <si>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</si>
  <si>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</si>
  <si>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</si>
  <si>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</si>
  <si>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</si>
  <si>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</si>
  <si>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</si>
  <si>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</si>
  <si>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</si>
  <si>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</si>
  <si>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</si>
  <si>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</si>
  <si>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</si>
  <si>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</si>
  <si>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</si>
  <si>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</si>
  <si>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</si>
  <si>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</si>
  <si>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</si>
  <si>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</si>
  <si>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</si>
  <si>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</si>
  <si>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</si>
  <si>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</si>
  <si>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</si>
  <si>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</si>
  <si>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</si>
  <si>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</si>
  <si>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</si>
  <si>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</si>
  <si>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</si>
  <si>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</si>
  <si>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</si>
  <si>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</si>
  <si>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</si>
  <si>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</si>
  <si>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</si>
  <si>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</si>
  <si>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</si>
  <si>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</si>
  <si>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</si>
  <si>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</si>
  <si>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</si>
  <si>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</si>
  <si>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</si>
  <si>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</si>
  <si>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</si>
  <si>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</si>
  <si>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</si>
  <si>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</si>
  <si>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</si>
  <si>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</si>
  <si>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</si>
  <si>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</si>
  <si>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</si>
  <si>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</si>
  <si>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</si>
  <si>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</si>
  <si>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</si>
  <si>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</si>
  <si>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</si>
  <si>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</si>
  <si>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</si>
  <si>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</si>
  <si>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</si>
  <si>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</si>
  <si>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</si>
  <si>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</si>
  <si>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</si>
  <si>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</si>
  <si>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</si>
  <si>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</si>
  <si>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</si>
  <si>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</si>
  <si>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</si>
  <si>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</si>
  <si>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</si>
  <si>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</si>
  <si>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</si>
  <si>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</si>
  <si>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</si>
  <si>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</si>
  <si>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</si>
  <si>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</si>
  <si>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</si>
  <si>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</si>
  <si>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</si>
  <si>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</si>
  <si>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</si>
  <si>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</si>
  <si>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</si>
  <si>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</si>
  <si>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</si>
  <si>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</si>
  <si>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</si>
  <si>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</si>
  <si>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</si>
  <si>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</si>
  <si>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</si>
  <si>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</si>
  <si>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</si>
  <si>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</si>
  <si>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</si>
  <si>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</si>
  <si>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</si>
  <si>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</si>
  <si>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</si>
  <si>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</si>
  <si>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</si>
  <si>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</si>
  <si>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</si>
  <si>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</si>
  <si>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</si>
  <si>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</si>
  <si>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</si>
  <si>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</si>
  <si>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</si>
  <si>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</si>
  <si>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</si>
  <si>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</si>
  <si>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</si>
  <si>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</si>
  <si>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</si>
  <si>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</si>
  <si>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</si>
  <si>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</si>
  <si>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</si>
  <si>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</si>
  <si>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</si>
  <si>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</si>
  <si>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</si>
  <si>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</si>
  <si>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</si>
  <si>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</si>
  <si>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</si>
  <si>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</si>
  <si>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</si>
  <si>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</si>
  <si>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</si>
  <si>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</si>
  <si>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</si>
  <si>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</si>
  <si>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</si>
  <si>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</si>
  <si>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</si>
  <si>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</si>
  <si>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</si>
  <si>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</si>
  <si>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</si>
  <si>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</si>
  <si>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</si>
  <si>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</si>
  <si>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</si>
  <si>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</si>
  <si>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</si>
  <si>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</si>
  <si>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</si>
  <si>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</si>
  <si>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</si>
  <si>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</si>
  <si>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</si>
  <si>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</si>
  <si>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</si>
  <si>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</si>
  <si>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</si>
  <si>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</si>
  <si>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</si>
  <si>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</si>
  <si>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</si>
  <si>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</si>
  <si>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</si>
  <si>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</si>
  <si>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</si>
  <si>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</si>
  <si>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</si>
  <si>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</si>
  <si>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</si>
  <si>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</si>
  <si>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</si>
  <si>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</si>
  <si>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</si>
  <si>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</si>
  <si>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</si>
  <si>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</si>
  <si>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</si>
  <si>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</si>
  <si>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</si>
  <si>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</si>
  <si>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</si>
  <si>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</si>
  <si>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</si>
  <si>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</si>
  <si>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</si>
  <si>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</si>
  <si>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</si>
  <si>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</si>
  <si>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</si>
  <si>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</si>
  <si>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</si>
  <si>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</si>
  <si>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</si>
  <si>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</si>
  <si>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</si>
  <si>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</si>
  <si>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</si>
  <si>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</si>
  <si>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</si>
  <si>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</si>
  <si>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</si>
  <si>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</si>
  <si>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</si>
  <si>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</si>
  <si>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</si>
  <si>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</si>
  <si>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</si>
  <si>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</si>
  <si>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</si>
  <si>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</si>
  <si>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</si>
  <si>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</si>
  <si>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</si>
  <si>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</si>
  <si>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</si>
  <si>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</si>
  <si>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</si>
  <si>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</si>
  <si>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</si>
  <si>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</si>
  <si>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</si>
  <si>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</si>
  <si>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</si>
  <si>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</si>
  <si>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</si>
  <si>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</si>
  <si>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</si>
  <si>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</si>
  <si>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</si>
  <si>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</si>
  <si>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</si>
  <si>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</si>
  <si>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</si>
  <si>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</si>
  <si>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</si>
  <si>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</si>
  <si>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</si>
  <si>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</si>
  <si>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</si>
  <si>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</si>
  <si>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</si>
  <si>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</si>
  <si>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</si>
  <si>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</si>
  <si>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</si>
  <si>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</si>
  <si>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</si>
  <si>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</si>
  <si>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</si>
  <si>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</si>
  <si>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</si>
  <si>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</si>
  <si>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</si>
  <si>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</si>
  <si>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</si>
  <si>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</si>
  <si>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</si>
  <si>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</si>
  <si>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</si>
  <si>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</si>
  <si>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</si>
  <si>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</si>
  <si>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</si>
  <si>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</si>
  <si>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</si>
  <si>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</si>
  <si>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</si>
  <si>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</si>
  <si>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</si>
  <si>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</si>
  <si>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</si>
  <si>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</si>
  <si>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</si>
  <si>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</si>
  <si>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</si>
  <si>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</si>
  <si>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</si>
  <si>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</si>
  <si>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</si>
  <si>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</si>
  <si>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</si>
  <si>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</si>
  <si>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</si>
  <si>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</si>
  <si>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</si>
  <si>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</si>
  <si>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</si>
  <si>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</si>
  <si>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</si>
  <si>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</si>
  <si>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</si>
  <si>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</si>
  <si>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</si>
  <si>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</si>
  <si>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</si>
  <si>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</si>
  <si>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</si>
  <si>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</si>
  <si>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</si>
  <si>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</si>
  <si>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</si>
  <si>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</si>
  <si>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</si>
  <si>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</si>
  <si>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</si>
  <si>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</si>
  <si>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</si>
  <si>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</si>
  <si>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</si>
  <si>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</si>
  <si>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</si>
  <si>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</si>
  <si>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</si>
  <si>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</si>
  <si>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</si>
  <si>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</si>
  <si>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</si>
  <si>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</si>
  <si>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</si>
  <si>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</si>
  <si>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</si>
  <si>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</si>
  <si>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</si>
  <si>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</si>
  <si>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</si>
  <si>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</si>
  <si>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</si>
  <si>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</si>
  <si>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</si>
  <si>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</si>
  <si>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</si>
  <si>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</si>
  <si>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</si>
  <si>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</si>
  <si>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</si>
  <si>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</si>
  <si>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</si>
  <si>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</si>
  <si>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</si>
  <si>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</si>
  <si>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</si>
  <si>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</si>
  <si>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</si>
  <si>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</si>
  <si>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</si>
  <si>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</si>
  <si>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</si>
  <si>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</si>
  <si>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</si>
  <si>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</si>
  <si>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</si>
  <si>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</si>
  <si>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</si>
  <si>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</si>
  <si>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</si>
  <si>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</si>
  <si>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</si>
  <si>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</si>
  <si>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</si>
  <si>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</si>
  <si>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</si>
  <si>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</si>
  <si>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</si>
  <si>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</si>
  <si>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</si>
  <si>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</si>
  <si>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</si>
  <si>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</si>
  <si>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</si>
  <si>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</si>
  <si>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</si>
  <si>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</si>
  <si>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</si>
  <si>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</si>
  <si>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</si>
  <si>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</si>
  <si>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</si>
  <si>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</si>
  <si>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</si>
  <si>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</si>
  <si>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</si>
  <si>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</si>
  <si>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</si>
  <si>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</si>
  <si>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</si>
  <si>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</si>
  <si>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</si>
  <si>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</si>
  <si>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</si>
  <si>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</si>
  <si>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</si>
  <si>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</si>
  <si>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</si>
  <si>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</si>
  <si>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</si>
  <si>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</si>
  <si>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</si>
  <si>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</si>
  <si>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</si>
  <si>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</si>
  <si>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</si>
  <si>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</si>
  <si>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</si>
  <si>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</si>
  <si>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</si>
  <si>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</si>
  <si>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</si>
  <si>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</si>
  <si>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</si>
  <si>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</si>
  <si>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</si>
  <si>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</si>
  <si>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</si>
  <si>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</si>
  <si>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</si>
  <si>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</si>
  <si>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</si>
  <si>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</si>
  <si>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</si>
  <si>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</si>
  <si>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</si>
  <si>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</si>
  <si>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</si>
  <si>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</si>
  <si>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</si>
  <si>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</si>
  <si>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</si>
  <si>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</si>
  <si>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</si>
  <si>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</si>
  <si>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</si>
  <si>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</si>
  <si>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</si>
  <si>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</si>
  <si>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</si>
  <si>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</si>
  <si>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</si>
  <si>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</si>
  <si>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</si>
  <si>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</si>
  <si>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</si>
  <si>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</si>
  <si>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</si>
  <si>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</si>
  <si>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</si>
  <si>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</si>
  <si>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</si>
  <si>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</si>
  <si>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</si>
  <si>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</si>
  <si>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</si>
  <si>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</si>
  <si>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</si>
  <si>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</si>
  <si>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</si>
  <si>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</si>
  <si>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</si>
  <si>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</si>
  <si>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</si>
  <si>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</si>
  <si>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</si>
  <si>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</si>
  <si>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</si>
  <si>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</si>
  <si>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</si>
  <si>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</si>
  <si>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</si>
  <si>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</si>
  <si>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</si>
  <si>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</si>
  <si>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</si>
  <si>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</si>
  <si>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</si>
  <si>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</si>
  <si>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</si>
  <si>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</si>
  <si>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</si>
  <si>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</si>
  <si>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</si>
  <si>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</si>
  <si>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</si>
  <si>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</si>
  <si>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</si>
  <si>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</si>
  <si>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</si>
  <si>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</si>
  <si>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</si>
  <si>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</si>
  <si>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</si>
  <si>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</si>
  <si>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</si>
  <si>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</si>
  <si>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</si>
  <si>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</si>
  <si>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</si>
  <si>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</si>
  <si>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</si>
  <si>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</si>
  <si>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</si>
  <si>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</si>
  <si>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</si>
  <si>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</si>
  <si>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</si>
  <si>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</si>
  <si>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</si>
  <si>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</si>
  <si>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</si>
  <si>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</si>
  <si>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</si>
  <si>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</si>
  <si>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</si>
  <si>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</si>
  <si>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</si>
  <si>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</si>
  <si>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</si>
  <si>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</si>
  <si>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</si>
  <si>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</si>
  <si>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</si>
  <si>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</si>
  <si>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</si>
  <si>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</si>
  <si>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</si>
  <si>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</si>
  <si>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</si>
  <si>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</si>
  <si>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</si>
  <si>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</si>
  <si>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</si>
  <si>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</si>
  <si>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</si>
  <si>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</si>
  <si>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</si>
  <si>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</si>
  <si>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</si>
  <si>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</si>
  <si>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</si>
  <si>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</si>
  <si>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</si>
  <si>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</si>
  <si>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</si>
  <si>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</si>
  <si>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</si>
  <si>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</si>
  <si>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</si>
  <si>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</si>
  <si>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</si>
  <si>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</si>
  <si>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</si>
  <si>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</si>
  <si>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</si>
  <si>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</si>
  <si>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</si>
  <si>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</si>
  <si>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</si>
  <si>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</si>
  <si>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</si>
  <si>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</si>
  <si>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</si>
  <si>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</si>
  <si>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</si>
  <si>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</si>
  <si>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</si>
  <si>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</si>
  <si>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</si>
  <si>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</si>
  <si>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</si>
  <si>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</si>
  <si>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</si>
  <si>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</si>
  <si>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</si>
  <si>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</si>
  <si>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</si>
  <si>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</si>
  <si>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</si>
  <si>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</si>
  <si>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</si>
  <si>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</si>
  <si>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</si>
  <si>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</si>
  <si>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</si>
  <si>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</si>
  <si>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</si>
  <si>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</si>
  <si>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</si>
  <si>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</si>
  <si>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</si>
  <si>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</si>
  <si>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</si>
  <si>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</si>
  <si>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</si>
  <si>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</si>
  <si>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</si>
  <si>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</si>
  <si>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</si>
  <si>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</si>
  <si>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</si>
  <si>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</si>
  <si>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</si>
  <si>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</si>
  <si>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</si>
  <si>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</si>
  <si>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</si>
  <si>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</si>
  <si>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</si>
  <si>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</si>
  <si>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</si>
  <si>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</si>
  <si>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</si>
  <si>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</si>
  <si>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</si>
  <si>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</si>
  <si>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</si>
  <si>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</si>
  <si>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</si>
  <si>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</si>
  <si>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</si>
  <si>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</si>
  <si>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</si>
  <si>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</si>
  <si>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</si>
  <si>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</si>
  <si>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</si>
  <si>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</si>
  <si>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</si>
  <si>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</si>
  <si>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</si>
  <si>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</si>
  <si>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</si>
  <si>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</si>
  <si>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</si>
  <si>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</si>
  <si>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</si>
  <si>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</si>
  <si>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</si>
  <si>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</si>
  <si>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</si>
  <si>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</si>
  <si>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</si>
  <si>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</si>
  <si>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</si>
  <si>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</si>
  <si>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</si>
  <si>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</si>
  <si>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</si>
  <si>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</si>
  <si>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</si>
  <si>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</si>
  <si>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</si>
  <si>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</si>
  <si>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</si>
  <si>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</si>
  <si>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</si>
  <si>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</si>
  <si>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</si>
  <si>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</si>
  <si>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</si>
  <si>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</si>
  <si>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</si>
  <si>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</si>
  <si>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</si>
  <si>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</si>
  <si>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</si>
  <si>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</si>
  <si>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</si>
  <si>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</si>
  <si>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</si>
  <si>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</si>
  <si>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</si>
  <si>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</si>
  <si>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</si>
  <si>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</si>
  <si>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</si>
  <si>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</si>
  <si>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</si>
  <si>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</si>
  <si>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</si>
  <si>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</si>
  <si>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</si>
  <si>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</si>
  <si>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</si>
  <si>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</si>
  <si>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</si>
  <si>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</si>
  <si>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</si>
  <si>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</si>
  <si>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</si>
  <si>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</si>
  <si>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</si>
  <si>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</si>
  <si>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</si>
  <si>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</si>
  <si>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</si>
  <si>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</si>
  <si>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</si>
  <si>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</si>
  <si>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</si>
  <si>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</si>
  <si>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</si>
  <si>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</si>
  <si>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</si>
  <si>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</si>
  <si>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</si>
  <si>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</si>
  <si>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</si>
  <si>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</si>
  <si>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</si>
  <si>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</si>
  <si>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</si>
  <si>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</si>
  <si>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</si>
  <si>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</si>
  <si>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</si>
  <si>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</si>
  <si>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</si>
  <si>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</si>
  <si>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</si>
  <si>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</si>
  <si>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</si>
  <si>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</si>
  <si>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</si>
  <si>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</si>
  <si>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</si>
  <si>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</si>
  <si>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</si>
  <si>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</si>
  <si>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</si>
  <si>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</si>
  <si>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</si>
  <si>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</si>
  <si>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</si>
  <si>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</si>
  <si>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</si>
  <si>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</si>
  <si>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</si>
  <si>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</si>
  <si>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</si>
  <si>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</si>
  <si>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</si>
  <si>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</si>
  <si>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</si>
  <si>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</si>
  <si>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</si>
  <si>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</si>
  <si>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</si>
  <si>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</si>
  <si>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</si>
  <si>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</si>
  <si>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</si>
  <si>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</si>
  <si>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</si>
  <si>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</si>
  <si>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</si>
  <si>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</si>
  <si>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</si>
  <si>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</si>
  <si>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</si>
  <si>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</si>
  <si>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</si>
  <si>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</si>
  <si>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</si>
  <si>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</si>
  <si>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</si>
  <si>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</si>
  <si>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</si>
  <si>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</si>
  <si>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</si>
  <si>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</si>
  <si>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</si>
  <si>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</si>
  <si>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</si>
  <si>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</si>
  <si>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</si>
  <si>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</si>
  <si>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</si>
  <si>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</si>
  <si>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</si>
  <si>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</si>
  <si>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</si>
  <si>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</si>
  <si>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</si>
  <si>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</si>
  <si>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</si>
  <si>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</si>
  <si>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</si>
  <si>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</si>
  <si>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</si>
  <si>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</si>
  <si>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</si>
  <si>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</si>
  <si>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</si>
  <si>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</si>
  <si>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</si>
  <si>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</si>
  <si>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</si>
  <si>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</si>
  <si>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</si>
  <si>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</si>
  <si>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</si>
  <si>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</si>
  <si>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</si>
  <si>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</si>
  <si>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</si>
  <si>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</si>
  <si>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</si>
  <si>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</si>
  <si>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</si>
  <si>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</si>
  <si>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</si>
  <si>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</si>
  <si>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</si>
  <si>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</si>
  <si>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</si>
  <si>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</si>
  <si>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</si>
  <si>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</si>
  <si>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</si>
  <si>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</si>
  <si>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</si>
  <si>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</si>
  <si>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</si>
  <si>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</si>
  <si>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</si>
  <si>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</si>
  <si>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</si>
  <si>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</si>
  <si>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</si>
  <si>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</si>
  <si>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</si>
  <si>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</si>
  <si>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</si>
  <si>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</si>
  <si>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</si>
  <si>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</si>
  <si>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</si>
  <si>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</si>
  <si>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</si>
  <si>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</si>
  <si>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</si>
  <si>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</si>
  <si>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</si>
  <si>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</si>
  <si>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</si>
  <si>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</si>
  <si>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</si>
  <si>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</si>
  <si>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</si>
  <si>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</si>
  <si>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</si>
  <si>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</si>
  <si>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</si>
  <si>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</si>
  <si>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</si>
  <si>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</si>
  <si>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</si>
  <si>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</si>
  <si>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</si>
  <si>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</si>
  <si>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</si>
  <si>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</si>
  <si>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</si>
  <si>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</si>
  <si>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</si>
  <si>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</si>
  <si>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</si>
  <si>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</si>
  <si>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</si>
  <si>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</si>
  <si>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</si>
  <si>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</si>
  <si>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</si>
  <si>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</si>
  <si>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</si>
  <si>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</si>
  <si>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</si>
  <si>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</si>
  <si>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</si>
  <si>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</si>
  <si>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</si>
  <si>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</si>
  <si>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</si>
  <si>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</si>
  <si>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</si>
  <si>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</si>
  <si>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</si>
  <si>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</si>
  <si>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</si>
  <si>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</si>
  <si>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</si>
  <si>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</si>
  <si>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</si>
  <si>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</si>
  <si>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</si>
  <si>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</si>
  <si>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</si>
  <si>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</si>
  <si>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</si>
  <si>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</si>
  <si>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</si>
  <si>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</si>
  <si>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</si>
  <si>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</si>
  <si>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</si>
  <si>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</si>
  <si>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</si>
  <si>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</si>
  <si>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</si>
  <si>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</si>
  <si>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</si>
  <si>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</si>
  <si>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</si>
  <si>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</si>
  <si>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</si>
  <si>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</si>
  <si>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</si>
  <si>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</si>
  <si>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</si>
  <si>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</si>
  <si>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</si>
  <si>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</si>
  <si>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</si>
  <si>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</si>
  <si>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</si>
  <si>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</si>
  <si>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</si>
  <si>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</si>
  <si>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</si>
  <si>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</si>
  <si>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</si>
  <si>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</si>
  <si>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</si>
  <si>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</si>
  <si>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</si>
  <si>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</si>
  <si>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</si>
  <si>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</si>
  <si>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</si>
  <si>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</si>
  <si>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</si>
  <si>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</si>
  <si>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</si>
  <si>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</si>
  <si>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</si>
  <si>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</si>
  <si>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</si>
  <si>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</si>
  <si>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</si>
  <si>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</si>
  <si>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</si>
  <si>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</si>
  <si>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</si>
  <si>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</si>
  <si>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</si>
  <si>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</si>
  <si>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</si>
  <si>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</si>
  <si>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</si>
  <si>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</si>
  <si>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</si>
  <si>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</si>
  <si>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</si>
  <si>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</si>
  <si>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</si>
  <si>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</si>
  <si>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</si>
  <si>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</si>
  <si>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</si>
  <si>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</si>
  <si>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</si>
  <si>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</si>
  <si>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</si>
  <si>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</si>
  <si>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</si>
  <si>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</si>
  <si>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</si>
  <si>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</si>
  <si>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</si>
  <si>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</si>
  <si>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</si>
  <si>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</si>
  <si>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</si>
  <si>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</si>
  <si>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</si>
  <si>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</si>
  <si>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</si>
  <si>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</si>
  <si>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</si>
  <si>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</si>
  <si>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</si>
  <si>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</si>
  <si>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</si>
  <si>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</si>
  <si>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</si>
  <si>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</si>
  <si>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</si>
  <si>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</si>
  <si>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</si>
  <si>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</si>
  <si>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</si>
  <si>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</si>
  <si>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</si>
  <si>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</si>
  <si>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</si>
  <si>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</si>
  <si>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</si>
  <si>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</si>
  <si>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</si>
  <si>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</si>
  <si>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</si>
  <si>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</si>
  <si>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</si>
  <si>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</si>
  <si>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</si>
  <si>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</si>
  <si>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</si>
  <si>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</si>
  <si>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</si>
  <si>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</si>
  <si>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</si>
  <si>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</si>
  <si>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</si>
  <si>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</si>
  <si>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</si>
  <si>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</si>
  <si>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</si>
  <si>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</si>
  <si>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</si>
  <si>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</si>
  <si>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</si>
  <si>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</si>
  <si>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</si>
  <si>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</si>
  <si>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</si>
  <si>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</si>
  <si>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</si>
  <si>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</si>
  <si>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</si>
  <si>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</si>
  <si>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</si>
  <si>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</si>
  <si>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</si>
  <si>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</si>
  <si>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</si>
  <si>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</si>
  <si>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</si>
  <si>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</si>
  <si>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</si>
  <si>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</si>
  <si>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</si>
  <si>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</si>
  <si>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</si>
  <si>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</si>
  <si>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</si>
  <si>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</si>
  <si>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</si>
  <si>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</si>
  <si>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</si>
  <si>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</si>
  <si>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</si>
  <si>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</si>
  <si>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</si>
  <si>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</si>
  <si>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</si>
  <si>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</si>
  <si>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</si>
  <si>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</si>
  <si>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</si>
  <si>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</si>
  <si>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</si>
  <si>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</si>
  <si>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</si>
  <si>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</si>
  <si>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</si>
  <si>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</si>
  <si>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</si>
  <si>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</si>
  <si>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</si>
  <si>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</si>
  <si>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</si>
  <si>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</si>
  <si>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</si>
  <si>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</si>
  <si>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</si>
  <si>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</si>
  <si>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</si>
  <si>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</si>
  <si>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</si>
  <si>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</si>
  <si>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</si>
  <si>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</si>
  <si>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</si>
  <si>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</si>
  <si>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</si>
  <si>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</si>
  <si>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</si>
  <si>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</si>
  <si>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</si>
  <si>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</si>
  <si>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</si>
  <si>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</si>
  <si>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</si>
  <si>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</si>
  <si>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</si>
  <si>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</si>
  <si>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</si>
  <si>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</si>
  <si>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</si>
  <si>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</si>
  <si>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</si>
  <si>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</si>
  <si>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</si>
  <si>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</si>
  <si>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</si>
  <si>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</si>
  <si>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</si>
  <si>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</si>
  <si>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</si>
  <si>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</si>
  <si>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</si>
  <si>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</si>
  <si>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</si>
  <si>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</si>
  <si>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</si>
  <si>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</si>
  <si>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</si>
  <si>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</si>
  <si>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</si>
  <si>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</si>
  <si>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</si>
  <si>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</si>
  <si>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</si>
  <si>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</si>
  <si>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</si>
  <si>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</si>
  <si>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</si>
  <si>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</si>
  <si>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</si>
  <si>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</si>
  <si>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</si>
  <si>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</si>
  <si>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</si>
  <si>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</si>
  <si>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</si>
  <si>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</si>
  <si>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</si>
  <si>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</si>
  <si>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</si>
  <si>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</si>
  <si>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</si>
  <si>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</si>
  <si>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</si>
  <si>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</si>
  <si>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</si>
  <si>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</si>
  <si>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</si>
  <si>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</si>
  <si>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</si>
  <si>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</si>
  <si>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</si>
  <si>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</si>
  <si>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</si>
  <si>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</si>
  <si>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</si>
  <si>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</si>
  <si>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</si>
  <si>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</si>
  <si>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</si>
  <si>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</si>
  <si>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</si>
  <si>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</si>
  <si>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</si>
  <si>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</si>
  <si>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</si>
  <si>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</si>
  <si>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</si>
  <si>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</si>
  <si>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</si>
  <si>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</si>
  <si>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</si>
  <si>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</si>
  <si>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</si>
  <si>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</si>
  <si>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</si>
  <si>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</si>
  <si>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</si>
  <si>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</si>
  <si>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</si>
  <si>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</si>
  <si>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</si>
  <si>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</si>
  <si>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</si>
  <si>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</si>
  <si>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</si>
  <si>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</si>
  <si>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</si>
  <si>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</si>
  <si>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</si>
  <si>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</si>
  <si>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</si>
  <si>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</si>
  <si>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</si>
  <si>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</si>
  <si>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</si>
  <si>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</si>
  <si>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</si>
  <si>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</si>
  <si>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</si>
  <si>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</si>
  <si>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</si>
  <si>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</si>
  <si>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</si>
  <si>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</si>
  <si>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</si>
  <si>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</si>
  <si>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</si>
  <si>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</si>
  <si>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</si>
  <si>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</si>
  <si>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</si>
  <si>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</si>
  <si>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</si>
  <si>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</si>
  <si>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</si>
  <si>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</si>
  <si>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</si>
  <si>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</si>
  <si>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</si>
  <si>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</si>
  <si>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</si>
  <si>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</si>
  <si>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</si>
  <si>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</si>
  <si>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</si>
  <si>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</si>
  <si>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</si>
  <si>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</si>
  <si>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</si>
  <si>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</si>
  <si>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</si>
  <si>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</si>
  <si>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</si>
  <si>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</si>
  <si>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</si>
  <si>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</si>
  <si>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</si>
  <si>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</si>
  <si>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</si>
  <si>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</si>
  <si>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</si>
  <si>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</si>
  <si>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</si>
  <si>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</si>
  <si>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</si>
  <si>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</si>
  <si>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</si>
  <si>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</si>
  <si>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</si>
  <si>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</si>
  <si>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</si>
  <si>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</si>
  <si>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</si>
  <si>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</si>
  <si>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</si>
  <si>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</si>
  <si>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</si>
  <si>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</si>
  <si>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</si>
  <si>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</si>
  <si>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</si>
  <si>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</si>
  <si>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</si>
  <si>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</si>
  <si>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</si>
  <si>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</si>
  <si>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</si>
  <si>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</si>
  <si>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</si>
  <si>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</si>
  <si>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</si>
  <si>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</si>
  <si>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</si>
  <si>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</si>
  <si>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</si>
  <si>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</si>
  <si>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</si>
  <si>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</si>
  <si>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</si>
  <si>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</si>
  <si>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</si>
  <si>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</si>
  <si>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</si>
  <si>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</si>
  <si>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</si>
  <si>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</si>
  <si>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</si>
  <si>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</si>
  <si>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</si>
  <si>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</si>
  <si>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</si>
  <si>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</si>
  <si>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</si>
  <si>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</si>
  <si>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</si>
  <si>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</si>
  <si>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</si>
  <si>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</si>
  <si>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</si>
  <si>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</si>
  <si>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</si>
  <si>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</si>
  <si>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</si>
  <si>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</si>
  <si>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</si>
  <si>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</si>
  <si>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</si>
  <si>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</si>
  <si>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</si>
  <si>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</si>
  <si>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</si>
  <si>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</si>
  <si>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</si>
  <si>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</si>
  <si>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</si>
  <si>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</si>
  <si>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</si>
  <si>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</si>
  <si>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</si>
  <si>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</si>
  <si>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</si>
  <si>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</si>
  <si>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</si>
  <si>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</si>
  <si>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</si>
  <si>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</si>
  <si>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</si>
  <si>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</si>
  <si>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</si>
  <si>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</si>
  <si>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</si>
  <si>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</si>
  <si>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</si>
  <si>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</si>
  <si>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</si>
  <si>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</si>
  <si>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</si>
  <si>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</si>
  <si>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</si>
  <si>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</si>
  <si>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</si>
  <si>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</si>
  <si>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</si>
  <si>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</si>
  <si>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</si>
  <si>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</si>
  <si>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</si>
  <si>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</si>
  <si>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</si>
  <si>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</si>
  <si>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</si>
  <si>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</si>
  <si>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</si>
  <si>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</si>
  <si>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</si>
  <si>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</si>
  <si>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</si>
  <si>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</si>
  <si>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</si>
  <si>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</si>
  <si>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</si>
  <si>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</si>
  <si>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</si>
  <si>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</si>
  <si>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</si>
  <si>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</si>
  <si>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</si>
  <si>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</si>
  <si>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</si>
  <si>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</si>
  <si>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</si>
  <si>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</si>
  <si>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</si>
  <si>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</si>
  <si>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</si>
  <si>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</si>
  <si>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</si>
  <si>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</si>
  <si>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</si>
  <si>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</si>
  <si>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</si>
  <si>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</si>
  <si>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</si>
  <si>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</si>
  <si>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</si>
  <si>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</si>
  <si>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</si>
  <si>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</si>
  <si>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</si>
  <si>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</si>
  <si>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</si>
  <si>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</si>
  <si>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</si>
  <si>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</si>
  <si>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</si>
  <si>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</si>
  <si>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</si>
  <si>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</si>
  <si>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</si>
  <si>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</si>
  <si>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</si>
  <si>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</si>
  <si>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</si>
  <si>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</si>
  <si>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</si>
  <si>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</si>
  <si>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</si>
  <si>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</si>
  <si>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</si>
  <si>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</si>
  <si>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</si>
  <si>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</si>
  <si>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</si>
  <si>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</si>
  <si>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</si>
  <si>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</si>
  <si>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</si>
  <si>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</si>
  <si>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</si>
  <si>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</si>
  <si>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</si>
  <si>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</si>
  <si>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</si>
  <si>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</si>
  <si>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</si>
  <si>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</si>
  <si>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</si>
  <si>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</si>
  <si>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</si>
  <si>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</si>
  <si>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</si>
  <si>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</si>
  <si>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</si>
  <si>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</si>
  <si>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</si>
  <si>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</si>
  <si>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</si>
  <si>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</si>
  <si>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</si>
  <si>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</si>
  <si>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</si>
  <si>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</si>
  <si>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</si>
  <si>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</si>
  <si>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</si>
  <si>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</si>
  <si>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</si>
  <si>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</si>
  <si>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</si>
  <si>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</si>
  <si>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</si>
  <si>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</si>
  <si>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</si>
  <si>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</si>
  <si>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</si>
  <si>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</si>
  <si>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</si>
  <si>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</si>
  <si>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</si>
  <si>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</si>
  <si>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</si>
  <si>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</si>
  <si>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</si>
  <si>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</si>
  <si>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</si>
  <si>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</si>
  <si>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</si>
  <si>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</si>
  <si>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</si>
  <si>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</si>
  <si>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</si>
  <si>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</si>
  <si>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</si>
  <si>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</si>
  <si>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</si>
  <si>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</si>
  <si>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</si>
  <si>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</si>
  <si>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</si>
  <si>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</si>
  <si>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</si>
  <si>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</si>
  <si>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</si>
  <si>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</si>
  <si>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</si>
  <si>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</si>
  <si>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</si>
  <si>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</si>
  <si>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</si>
  <si>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</si>
  <si>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</si>
  <si>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</si>
  <si>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</si>
  <si>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</si>
  <si>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</si>
  <si>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</si>
  <si>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</si>
  <si>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</si>
  <si>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</si>
  <si>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</si>
  <si>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</si>
  <si>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</si>
  <si>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</si>
  <si>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</si>
  <si>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</si>
  <si>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</si>
  <si>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</si>
  <si>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</si>
  <si>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</si>
  <si>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</si>
  <si>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</si>
  <si>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</si>
  <si>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</si>
  <si>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</si>
  <si>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</si>
  <si>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</si>
  <si>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</si>
  <si>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</si>
  <si>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</si>
  <si>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</si>
  <si>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</si>
  <si>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</si>
  <si>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</si>
  <si>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</si>
  <si>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</si>
  <si>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</si>
  <si>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</si>
  <si>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</si>
  <si>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</si>
  <si>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</si>
  <si>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</si>
  <si>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</si>
  <si>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</si>
  <si>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</si>
  <si>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</si>
  <si>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</si>
  <si>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</si>
  <si>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</si>
  <si>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</si>
  <si>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</si>
  <si>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</si>
  <si>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</si>
  <si>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</si>
  <si>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</si>
  <si>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</si>
  <si>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</si>
  <si>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</si>
  <si>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</si>
  <si>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</si>
  <si>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</si>
  <si>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</si>
  <si>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</si>
  <si>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</si>
  <si>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</si>
  <si>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</si>
  <si>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</si>
  <si>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</si>
  <si>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</si>
  <si>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</si>
  <si>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</si>
  <si>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</si>
  <si>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</si>
  <si>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</si>
  <si>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</si>
  <si>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</si>
  <si>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</si>
  <si>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</si>
  <si>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</si>
  <si>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</si>
  <si>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</si>
  <si>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</si>
  <si>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</si>
  <si>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</si>
  <si>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</si>
  <si>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</si>
  <si>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</si>
  <si>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</si>
  <si>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</si>
  <si>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</si>
  <si>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</si>
  <si>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</si>
  <si>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</si>
  <si>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</si>
  <si>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</si>
  <si>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</si>
  <si>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</si>
  <si>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</si>
  <si>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</si>
  <si>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</si>
  <si>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</si>
  <si>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</si>
  <si>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</si>
  <si>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</si>
  <si>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</si>
  <si>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</si>
  <si>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</si>
  <si>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</si>
  <si>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</si>
  <si>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</si>
  <si>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</si>
  <si>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</si>
  <si>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</si>
  <si>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</si>
  <si>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</si>
  <si>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</si>
  <si>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</si>
  <si>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</si>
  <si>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</si>
  <si>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</si>
  <si>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</si>
  <si>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</si>
  <si>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</si>
  <si>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</si>
  <si>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</si>
  <si>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</si>
  <si>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</si>
  <si>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</si>
  <si>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</si>
  <si>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</si>
  <si>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</si>
  <si>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</si>
  <si>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</si>
  <si>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</si>
  <si>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</si>
  <si>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</si>
  <si>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</si>
  <si>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</si>
  <si>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</si>
  <si>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</si>
  <si>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</si>
  <si>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</si>
  <si>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</si>
  <si>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</si>
  <si>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</si>
  <si>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</si>
  <si>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</si>
  <si>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</si>
  <si>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</si>
  <si>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</si>
  <si>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</si>
  <si>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</si>
  <si>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</si>
  <si>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</si>
  <si>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</si>
  <si>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</si>
  <si>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</si>
  <si>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</si>
  <si>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</si>
  <si>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</si>
  <si>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</si>
  <si>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</si>
  <si>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</si>
  <si>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</si>
  <si>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</si>
  <si>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</si>
  <si>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</si>
  <si>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</si>
  <si>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</si>
  <si>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</si>
  <si>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</si>
  <si>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</si>
  <si>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</si>
  <si>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</si>
  <si>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</si>
  <si>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</si>
  <si>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</si>
  <si>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</si>
  <si>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</si>
  <si>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</si>
  <si>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</si>
  <si>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</si>
  <si>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</si>
  <si>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</si>
  <si>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</si>
  <si>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</si>
  <si>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</si>
  <si>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</si>
  <si>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</si>
  <si>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</si>
  <si>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</si>
  <si>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</si>
  <si>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</si>
  <si>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</si>
  <si>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</si>
  <si>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</si>
  <si>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</si>
  <si>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</si>
  <si>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</si>
  <si>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</si>
  <si>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</si>
  <si>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</si>
  <si>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</si>
  <si>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</si>
  <si>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</si>
  <si>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</si>
  <si>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</si>
  <si>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</si>
  <si>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</si>
  <si>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</si>
  <si>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</si>
  <si>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</si>
  <si>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</si>
  <si>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</si>
  <si>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</si>
  <si>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</si>
  <si>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</si>
  <si>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</si>
  <si>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</si>
  <si>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</si>
  <si>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</si>
  <si>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</si>
  <si>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</si>
  <si>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</si>
  <si>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</si>
  <si>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</si>
  <si>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</si>
  <si>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</si>
  <si>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</si>
  <si>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</si>
  <si>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</si>
  <si>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</si>
  <si>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</si>
  <si>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</si>
  <si>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</si>
  <si>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</si>
  <si>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</si>
  <si>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</si>
  <si>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</si>
  <si>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</si>
  <si>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</si>
  <si>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</si>
  <si>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</si>
  <si>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</si>
  <si>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</si>
  <si>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</si>
  <si>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</si>
  <si>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</si>
  <si>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</si>
  <si>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</si>
  <si>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</si>
  <si>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</si>
  <si>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</si>
  <si>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</si>
  <si>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</si>
  <si>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</si>
  <si>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</si>
  <si>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</si>
  <si>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</si>
  <si>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</si>
  <si>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</si>
  <si>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</si>
  <si>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</si>
  <si>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</si>
  <si>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</si>
  <si>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</si>
  <si>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</si>
  <si>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</si>
  <si>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</si>
  <si>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</si>
  <si>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</si>
  <si>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</si>
  <si>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</si>
  <si>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</si>
  <si>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</si>
  <si>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</si>
  <si>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</si>
  <si>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</si>
  <si>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</si>
  <si>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</si>
  <si>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</si>
  <si>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</si>
  <si>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</si>
  <si>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</si>
  <si>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</si>
  <si>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</si>
  <si>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</si>
  <si>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</si>
  <si>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</si>
  <si>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</si>
  <si>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</si>
  <si>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</si>
  <si>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</si>
  <si>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</si>
  <si>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</si>
  <si>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</si>
  <si>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</si>
  <si>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</si>
  <si>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</si>
  <si>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</si>
  <si>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</si>
  <si>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</si>
  <si>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</si>
  <si>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</si>
  <si>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</si>
  <si>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</si>
  <si>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</si>
  <si>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</si>
  <si>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</si>
  <si>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</si>
  <si>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</si>
  <si>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</si>
  <si>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</si>
  <si>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</si>
  <si>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</si>
  <si>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</si>
  <si>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</si>
  <si>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</si>
  <si>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</si>
  <si>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</si>
  <si>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</si>
  <si>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</si>
  <si>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</si>
  <si>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</si>
  <si>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</si>
  <si>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</si>
  <si>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</si>
  <si>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</si>
  <si>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</si>
  <si>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</si>
  <si>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</si>
  <si>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</si>
  <si>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</si>
  <si>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</si>
  <si>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</si>
  <si>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</si>
  <si>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</si>
  <si>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</si>
  <si>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</si>
  <si>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</si>
  <si>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</si>
  <si>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</si>
  <si>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</si>
  <si>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</si>
  <si>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</si>
  <si>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</si>
  <si>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</si>
  <si>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</si>
  <si>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</si>
  <si>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</si>
  <si>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</si>
  <si>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</si>
  <si>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</si>
  <si>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</si>
  <si>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</si>
  <si>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</si>
  <si>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</si>
  <si>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</si>
  <si>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</si>
  <si>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</si>
  <si>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</si>
  <si>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</si>
  <si>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</si>
  <si>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</si>
  <si>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</si>
  <si>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</si>
  <si>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</si>
  <si>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</si>
  <si>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</si>
  <si>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</si>
  <si>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</si>
  <si>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</si>
  <si>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</si>
  <si>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</si>
  <si>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</si>
  <si>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</si>
  <si>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</si>
  <si>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</si>
  <si>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</si>
  <si>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</si>
  <si>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</si>
  <si>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</si>
  <si>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</si>
  <si>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</si>
  <si>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</si>
  <si>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</si>
  <si>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</si>
  <si>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</si>
  <si>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</si>
  <si>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</si>
  <si>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</si>
  <si>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</si>
  <si>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</si>
  <si>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</si>
  <si>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</si>
  <si>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</si>
  <si>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</si>
  <si>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</si>
  <si>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</si>
  <si>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</si>
  <si>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</si>
  <si>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</si>
  <si>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</si>
  <si>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</si>
  <si>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</si>
  <si>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</si>
  <si>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</si>
  <si>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</si>
  <si>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</si>
  <si>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</si>
  <si>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</si>
  <si>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</si>
  <si>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</si>
  <si>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</si>
  <si>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</si>
  <si>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</si>
  <si>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</si>
  <si>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</si>
  <si>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</si>
  <si>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</si>
  <si>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</si>
  <si>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</si>
  <si>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</si>
  <si>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</si>
  <si>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</si>
  <si>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</si>
  <si>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</si>
  <si>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</si>
  <si>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</si>
  <si>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</si>
  <si>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</si>
  <si>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</si>
  <si>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</si>
  <si>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</si>
  <si>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</si>
  <si>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</si>
  <si>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</si>
  <si>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</si>
  <si>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</si>
  <si>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</si>
  <si>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</si>
  <si>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</si>
  <si>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</si>
  <si>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</si>
  <si>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</si>
  <si>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</si>
  <si>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</si>
  <si>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</si>
  <si>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</si>
  <si>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</si>
  <si>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</si>
  <si>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</si>
  <si>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</si>
  <si>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</si>
  <si>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</si>
  <si>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</si>
  <si>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</si>
  <si>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</si>
  <si>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</si>
  <si>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</si>
  <si>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</si>
  <si>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</si>
  <si>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</si>
  <si>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</si>
  <si>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</si>
  <si>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</si>
  <si>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</si>
  <si>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</si>
  <si>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</si>
  <si>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</si>
  <si>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</si>
  <si>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</si>
  <si>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</si>
  <si>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</si>
  <si>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</si>
  <si>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</si>
  <si>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</si>
  <si>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</si>
  <si>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</si>
  <si>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</si>
  <si>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</si>
  <si>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</si>
  <si>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</si>
  <si>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</si>
  <si>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</si>
  <si>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</si>
  <si>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</si>
  <si>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</si>
  <si>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</si>
  <si>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</si>
  <si>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</si>
  <si>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</si>
  <si>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</si>
  <si>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</si>
  <si>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</si>
  <si>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</si>
  <si>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</si>
  <si>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</si>
  <si>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</si>
  <si>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</si>
  <si>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</si>
  <si>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</si>
  <si>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</si>
  <si>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</si>
  <si>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</si>
  <si>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</si>
  <si>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</si>
  <si>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</si>
  <si>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</si>
  <si>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</si>
  <si>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</si>
  <si>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</si>
  <si>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</si>
  <si>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</si>
  <si>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</si>
  <si>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</si>
  <si>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</si>
  <si>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</si>
  <si>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</si>
  <si>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</si>
  <si>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</si>
  <si>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</si>
  <si>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</si>
  <si>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</si>
  <si>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</si>
  <si>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</si>
  <si>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</si>
  <si>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</si>
  <si>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</si>
  <si>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</si>
  <si>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</si>
  <si>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</si>
  <si>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</si>
  <si>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</si>
  <si>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</si>
  <si>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</si>
  <si>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</si>
  <si>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</si>
  <si>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</si>
  <si>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</si>
  <si>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</si>
  <si>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</si>
  <si>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</si>
  <si>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</si>
  <si>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</si>
  <si>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</si>
  <si>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</si>
  <si>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</si>
  <si>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</si>
  <si>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</si>
  <si>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</si>
  <si>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</si>
  <si>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</si>
  <si>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</si>
  <si>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</si>
  <si>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</si>
  <si>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</si>
  <si>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</si>
  <si>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</si>
  <si>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</si>
  <si>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</si>
  <si>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</si>
  <si>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</si>
  <si>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</si>
  <si>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</si>
  <si>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</si>
  <si>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</si>
  <si>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</si>
  <si>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</si>
  <si>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</si>
  <si>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</si>
  <si>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</si>
  <si>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</si>
  <si>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</si>
  <si>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</si>
  <si>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</si>
  <si>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</si>
  <si>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</si>
  <si>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</si>
  <si>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</si>
  <si>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</si>
  <si>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</si>
  <si>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</si>
  <si>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</si>
  <si>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</si>
  <si>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</si>
  <si>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</si>
  <si>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</si>
  <si>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</si>
  <si>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</si>
  <si>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</si>
  <si>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</si>
  <si>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</si>
  <si>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</si>
  <si>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</si>
  <si>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</si>
  <si>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</si>
  <si>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</si>
  <si>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</si>
  <si>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</si>
  <si>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</si>
  <si>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</si>
  <si>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</si>
  <si>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</si>
  <si>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</si>
  <si>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</si>
  <si>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</si>
  <si>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</si>
  <si>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</si>
  <si>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</si>
  <si>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</si>
  <si>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</si>
  <si>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</si>
  <si>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</si>
  <si>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</si>
  <si>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</si>
  <si>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</si>
  <si>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</si>
  <si>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</si>
  <si>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</si>
  <si>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</si>
  <si>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</si>
  <si>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</si>
  <si>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</si>
  <si>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</si>
  <si>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</si>
  <si>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</si>
  <si>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</si>
  <si>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</si>
  <si>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</si>
  <si>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</si>
  <si>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</si>
  <si>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</si>
  <si>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</si>
  <si>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</si>
  <si>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</si>
  <si>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</si>
  <si>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</si>
  <si>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</si>
  <si>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</si>
  <si>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</si>
  <si>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</si>
  <si>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</si>
  <si>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</si>
  <si>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</si>
  <si>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</si>
  <si>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</si>
  <si>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</si>
  <si>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</si>
  <si>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</si>
  <si>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</si>
  <si>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</si>
  <si>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</si>
  <si>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</si>
  <si>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</si>
  <si>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</si>
  <si>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</si>
  <si>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</si>
  <si>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</si>
  <si>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</si>
  <si>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</si>
  <si>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</si>
  <si>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</si>
  <si>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</si>
  <si>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</si>
  <si>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</si>
  <si>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</si>
  <si>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</si>
  <si>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</si>
  <si>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</si>
  <si>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</si>
  <si>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</si>
  <si>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</si>
  <si>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</si>
  <si>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</si>
  <si>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</si>
  <si>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</si>
  <si>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</si>
  <si>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</si>
  <si>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</si>
  <si>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</si>
  <si>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</si>
  <si>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</si>
  <si>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</si>
  <si>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</si>
  <si>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</si>
  <si>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</si>
  <si>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</si>
  <si>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</si>
  <si>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</si>
  <si>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</si>
  <si>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</si>
  <si>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</si>
  <si>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</si>
  <si>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</si>
  <si>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</si>
  <si>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</si>
  <si>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</si>
  <si>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</si>
  <si>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</si>
  <si>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</si>
  <si>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</si>
  <si>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</si>
  <si>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</si>
  <si>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</si>
  <si>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</si>
  <si>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</si>
  <si>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</si>
  <si>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</si>
  <si>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</si>
  <si>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</si>
  <si>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</si>
  <si>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</si>
  <si>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</si>
  <si>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</si>
  <si>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</si>
  <si>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</si>
  <si>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</si>
  <si>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</si>
  <si>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</si>
  <si>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</si>
  <si>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</si>
  <si>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</si>
  <si>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</si>
  <si>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</si>
  <si>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</si>
  <si>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</si>
  <si>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</si>
  <si>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</si>
  <si>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</si>
  <si>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</si>
  <si>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</si>
  <si>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</si>
  <si>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</si>
  <si>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</si>
  <si>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</si>
  <si>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</si>
  <si>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</si>
  <si>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</si>
  <si>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</si>
  <si>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</si>
  <si>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</si>
  <si>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</si>
  <si>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</si>
  <si>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</si>
  <si>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</si>
  <si>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</si>
  <si>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</si>
  <si>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</si>
  <si>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</si>
  <si>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</si>
  <si>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</si>
  <si>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</si>
  <si>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</si>
  <si>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</si>
  <si>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</si>
  <si>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</si>
  <si>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</si>
  <si>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</si>
  <si>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</si>
  <si>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</si>
  <si>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</si>
  <si>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</si>
  <si>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</si>
  <si>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</si>
  <si>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</si>
  <si>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</si>
  <si>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</si>
  <si>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</si>
  <si>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</si>
  <si>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</si>
  <si>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</si>
  <si>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</si>
  <si>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</si>
  <si>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</si>
  <si>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</si>
  <si>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</si>
  <si>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</si>
  <si>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</si>
  <si>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</si>
  <si>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</si>
  <si>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</si>
  <si>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</si>
  <si>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</si>
  <si>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</si>
  <si>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</si>
  <si>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</si>
  <si>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</si>
  <si>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</si>
  <si>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</si>
  <si>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</si>
  <si>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</si>
  <si>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</si>
  <si>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</si>
  <si>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</si>
  <si>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</si>
  <si>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</si>
  <si>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</si>
  <si>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</si>
  <si>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</si>
  <si>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</si>
  <si>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</si>
  <si>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</si>
  <si>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</si>
  <si>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</si>
  <si>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</si>
  <si>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</si>
  <si>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</si>
  <si>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</si>
  <si>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</si>
  <si>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</si>
  <si>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</si>
  <si>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</si>
  <si>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</si>
  <si>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</si>
  <si>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</si>
  <si>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</si>
  <si>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</si>
  <si>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</si>
  <si>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</si>
  <si>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</si>
  <si>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</si>
  <si>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</si>
  <si>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</si>
  <si>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</si>
  <si>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</si>
  <si>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</si>
  <si>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</si>
  <si>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</si>
  <si>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</si>
  <si>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</si>
  <si>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</si>
  <si>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</si>
  <si>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</si>
  <si>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</si>
  <si>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</si>
  <si>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</si>
  <si>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</si>
  <si>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</si>
  <si>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</si>
  <si>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</si>
  <si>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</si>
  <si>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</si>
  <si>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</si>
  <si>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</si>
  <si>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</si>
  <si>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</si>
  <si>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</si>
  <si>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</si>
  <si>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</si>
  <si>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</si>
  <si>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</si>
  <si>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</si>
  <si>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</si>
  <si>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</si>
  <si>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</si>
  <si>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</si>
  <si>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</si>
  <si>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</si>
  <si>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</si>
  <si>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</si>
  <si>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</si>
  <si>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</si>
  <si>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</si>
  <si>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</si>
  <si>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</si>
  <si>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</si>
  <si>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</si>
  <si>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</si>
  <si>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</si>
  <si>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</si>
  <si>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</si>
  <si>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</si>
  <si>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</si>
  <si>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</si>
  <si>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</si>
  <si>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</si>
  <si>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</si>
  <si>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</si>
  <si>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</si>
  <si>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</si>
  <si>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</si>
  <si>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</si>
  <si>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</si>
  <si>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</si>
  <si>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</si>
  <si>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</si>
  <si>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</si>
  <si>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</si>
  <si>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</si>
  <si>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</si>
  <si>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</si>
  <si>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</si>
  <si>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</si>
  <si>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</si>
  <si>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</si>
  <si>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</si>
  <si>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</si>
  <si>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</si>
  <si>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</si>
  <si>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</si>
  <si>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</si>
  <si>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</si>
  <si>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</si>
  <si>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</si>
  <si>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</si>
  <si>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</si>
  <si>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</si>
  <si>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</si>
  <si>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</si>
  <si>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</si>
  <si>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</si>
  <si>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</si>
  <si>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</si>
  <si>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</si>
  <si>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</si>
  <si>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</si>
  <si>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</si>
  <si>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</si>
  <si>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</si>
  <si>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</si>
  <si>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</si>
  <si>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</si>
  <si>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</si>
  <si>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</si>
  <si>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</si>
  <si>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</si>
  <si>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</si>
  <si>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</si>
  <si>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</si>
  <si>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</si>
  <si>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</si>
  <si>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</si>
  <si>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</si>
  <si>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</si>
  <si>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</si>
  <si>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</si>
  <si>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</si>
  <si>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</si>
  <si>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</si>
  <si>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</si>
  <si>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</si>
  <si>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</si>
  <si>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</si>
  <si>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</si>
  <si>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</si>
  <si>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</si>
  <si>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</si>
  <si>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</si>
  <si>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</si>
  <si>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</si>
  <si>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</si>
  <si>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</si>
  <si>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</si>
  <si>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</si>
  <si>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</si>
  <si>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</si>
  <si>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</si>
  <si>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</si>
  <si>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</si>
  <si>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</si>
  <si>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</si>
  <si>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</si>
  <si>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</si>
  <si>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</si>
  <si>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</si>
  <si>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</si>
  <si>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</si>
  <si>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</si>
  <si>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</si>
  <si>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</si>
  <si>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</si>
  <si>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</si>
  <si>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</si>
  <si>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</si>
  <si>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</si>
  <si>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</si>
  <si>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</si>
  <si>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</si>
  <si>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</si>
  <si>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</si>
  <si>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</si>
  <si>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</si>
  <si>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</si>
  <si>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</si>
  <si>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</si>
  <si>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</si>
  <si>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</si>
  <si>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</si>
  <si>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</si>
  <si>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</si>
  <si>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</si>
  <si>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</si>
  <si>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</si>
  <si>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</si>
  <si>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</si>
  <si>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</si>
  <si>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</si>
  <si>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</si>
  <si>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</si>
  <si>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</si>
  <si>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</si>
  <si>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</si>
  <si>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</si>
  <si>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</si>
  <si>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</si>
  <si>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</si>
  <si>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</si>
  <si>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</si>
  <si>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</si>
  <si>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</si>
  <si>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</si>
  <si>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</si>
  <si>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</si>
  <si>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</si>
  <si>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</si>
  <si>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</si>
  <si>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</si>
  <si>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</si>
  <si>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</si>
  <si>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</si>
  <si>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</si>
  <si>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</si>
  <si>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</si>
  <si>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</si>
  <si>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</si>
  <si>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</si>
  <si>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</si>
  <si>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</si>
  <si>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</si>
  <si>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</si>
  <si>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</si>
  <si>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</si>
  <si>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</si>
  <si>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</si>
  <si>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</si>
  <si>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</si>
  <si>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</si>
  <si>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</si>
  <si>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</si>
  <si>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</si>
  <si>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</si>
  <si>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</si>
  <si>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</si>
  <si>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</si>
  <si>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</si>
  <si>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</si>
  <si>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</si>
  <si>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</si>
  <si>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</si>
  <si>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</si>
  <si>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</si>
  <si>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</si>
  <si>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</si>
  <si>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</si>
  <si>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</si>
  <si>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</si>
  <si>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</si>
  <si>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</si>
  <si>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</si>
  <si>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</si>
  <si>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</si>
  <si>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</si>
  <si>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</si>
  <si>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</si>
  <si>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</si>
  <si>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</si>
  <si>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</si>
  <si>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</si>
  <si>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</si>
  <si>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</si>
  <si>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</si>
  <si>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</si>
  <si>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</si>
  <si>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</si>
  <si>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</si>
  <si>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</si>
  <si>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</si>
  <si>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</si>
  <si>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</si>
  <si>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</si>
  <si>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</si>
  <si>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</si>
  <si>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</si>
  <si>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</si>
  <si>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</si>
  <si>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</si>
  <si>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</si>
  <si>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</si>
  <si>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</si>
  <si>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</si>
  <si>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</si>
  <si>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</si>
  <si>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</si>
  <si>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</si>
  <si>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</si>
  <si>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</si>
  <si>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</si>
  <si>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</si>
  <si>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</si>
  <si>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</si>
  <si>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</si>
  <si>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</si>
  <si>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</si>
  <si>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</si>
  <si>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</si>
  <si>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</si>
  <si>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</si>
  <si>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</si>
  <si>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</si>
  <si>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</si>
  <si>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</si>
  <si>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</si>
  <si>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</si>
  <si>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</si>
  <si>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</si>
  <si>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</si>
  <si>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</si>
  <si>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</si>
  <si>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</si>
  <si>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</si>
  <si>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</si>
  <si>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</si>
  <si>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</si>
  <si>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</si>
  <si>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</si>
  <si>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</si>
  <si>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</si>
  <si>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</si>
  <si>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</si>
  <si>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</si>
  <si>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</si>
  <si>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</si>
  <si>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</si>
  <si>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</si>
  <si>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</si>
  <si>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</si>
  <si>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</si>
  <si>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</si>
  <si>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</si>
  <si>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</si>
  <si>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</si>
  <si>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</si>
  <si>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</si>
  <si>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</si>
  <si>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</si>
  <si>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</si>
  <si>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</si>
  <si>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</si>
  <si>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</si>
  <si>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</si>
  <si>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</si>
  <si>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</si>
  <si>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</si>
  <si>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</si>
  <si>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</si>
  <si>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</si>
  <si>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</si>
  <si>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</si>
  <si>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</si>
  <si>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</si>
  <si>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</si>
  <si>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</si>
  <si>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</si>
  <si>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</si>
  <si>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</si>
  <si>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</si>
  <si>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</si>
  <si>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</si>
  <si>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</si>
  <si>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</si>
  <si>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</si>
  <si>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</si>
  <si>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</si>
  <si>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</si>
  <si>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</si>
  <si>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</si>
  <si>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</si>
  <si>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</si>
  <si>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</si>
  <si>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</si>
  <si>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</si>
  <si>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</si>
  <si>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</si>
  <si>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</si>
  <si>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</si>
  <si>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</si>
  <si>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</si>
  <si>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</si>
  <si>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</si>
  <si>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</si>
  <si>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</si>
  <si>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</si>
  <si>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</si>
  <si>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</si>
  <si>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</si>
  <si>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</si>
  <si>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</si>
  <si>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</si>
  <si>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</si>
  <si>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</si>
  <si>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</si>
  <si>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</si>
  <si>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</si>
  <si>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</si>
  <si>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</si>
  <si>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</si>
  <si>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</si>
  <si>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</si>
  <si>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</si>
  <si>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</si>
  <si>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</si>
  <si>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</si>
  <si>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</si>
  <si>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</si>
  <si>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</si>
  <si>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</si>
  <si>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</si>
  <si>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</si>
  <si>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</si>
  <si>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</si>
  <si>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</si>
  <si>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</si>
  <si>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</si>
  <si>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</si>
  <si>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</si>
  <si>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</si>
  <si>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</si>
  <si>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</si>
  <si>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</si>
  <si>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</si>
  <si>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</si>
  <si>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</si>
  <si>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</si>
  <si>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</si>
  <si>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</si>
  <si>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</si>
  <si>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</si>
  <si>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</si>
  <si>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</si>
  <si>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</si>
  <si>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</si>
  <si>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</si>
  <si>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</si>
  <si>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</si>
  <si>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</si>
  <si>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</si>
  <si>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</si>
  <si>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</si>
  <si>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</si>
  <si>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</si>
  <si>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</si>
  <si>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</si>
  <si>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</si>
  <si>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</si>
  <si>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</si>
  <si>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</si>
  <si>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</si>
  <si>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</si>
  <si>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</si>
  <si>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</si>
  <si>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</si>
  <si>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</si>
  <si>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</si>
  <si>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</si>
  <si>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</si>
  <si>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</si>
  <si>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</si>
  <si>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</si>
  <si>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</si>
  <si>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</si>
  <si>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</si>
  <si>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</si>
  <si>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</si>
  <si>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</si>
  <si>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</si>
  <si>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</si>
  <si>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</si>
  <si>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</si>
  <si>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</si>
  <si>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</si>
  <si>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</si>
  <si>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</si>
  <si>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</si>
  <si>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</si>
  <si>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</si>
  <si>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</si>
  <si>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</si>
  <si>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</si>
  <si>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</si>
  <si>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</si>
  <si>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</si>
  <si>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</si>
  <si>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</si>
  <si>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</si>
  <si>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</si>
  <si>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</si>
  <si>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</si>
  <si>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</si>
  <si>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</si>
  <si>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</si>
  <si>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</si>
  <si>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</si>
  <si>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</si>
  <si>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</si>
  <si>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</si>
  <si>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</si>
  <si>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</si>
  <si>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</si>
  <si>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</si>
  <si>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</si>
  <si>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</si>
  <si>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</si>
  <si>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</si>
  <si>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</si>
  <si>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</si>
  <si>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</si>
  <si>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</si>
  <si>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</si>
  <si>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</si>
  <si>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</si>
  <si>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</si>
  <si>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</si>
  <si>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</si>
  <si>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</si>
  <si>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</si>
  <si>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</si>
  <si>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</si>
  <si>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</si>
  <si>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</si>
  <si>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</si>
  <si>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</si>
  <si>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</si>
  <si>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</si>
  <si>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</si>
  <si>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</si>
  <si>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</si>
  <si>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</si>
  <si>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</si>
  <si>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</si>
  <si>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</si>
  <si>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</si>
  <si>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</si>
  <si>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</si>
  <si>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</si>
  <si>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</si>
  <si>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</si>
  <si>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</si>
  <si>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</si>
  <si>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</si>
  <si>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</si>
  <si>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</si>
  <si>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</si>
  <si>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</si>
  <si>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</si>
  <si>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</si>
  <si>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</si>
  <si>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</si>
  <si>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</si>
  <si>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</si>
  <si>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</si>
  <si>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</si>
  <si>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</si>
  <si>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</si>
  <si>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</si>
  <si>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</si>
  <si>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</si>
  <si>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</si>
  <si>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</si>
  <si>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</si>
  <si>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</si>
  <si>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</si>
  <si>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</si>
  <si>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</si>
  <si>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</si>
  <si>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</si>
  <si>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</si>
  <si>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</si>
  <si>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</si>
  <si>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</si>
  <si>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</si>
  <si>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</si>
  <si>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</si>
  <si>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</si>
  <si>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</si>
  <si>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</si>
  <si>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</si>
  <si>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</si>
  <si>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</si>
  <si>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</si>
  <si>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</si>
  <si>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</si>
  <si>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</si>
  <si>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</si>
  <si>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</si>
  <si>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</si>
  <si>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</si>
  <si>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</si>
  <si>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</si>
  <si>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</si>
  <si>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</si>
  <si>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</si>
  <si>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</si>
  <si>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</si>
  <si>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</si>
  <si>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</si>
  <si>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</si>
  <si>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</si>
  <si>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</si>
  <si>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</si>
  <si>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</si>
  <si>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</si>
  <si>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</si>
  <si>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</si>
  <si>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</si>
  <si>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</si>
  <si>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</si>
  <si>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</si>
  <si>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</si>
  <si>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</si>
  <si>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</si>
  <si>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</si>
  <si>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</si>
  <si>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</si>
  <si>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</si>
  <si>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</si>
  <si>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</si>
  <si>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</si>
  <si>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</si>
  <si>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</si>
  <si>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</si>
  <si>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</si>
  <si>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</si>
  <si>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</si>
  <si>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</si>
  <si>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</si>
  <si>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</si>
  <si>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</si>
  <si>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</si>
  <si>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</si>
  <si>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</si>
  <si>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</si>
  <si>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</si>
  <si>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</si>
  <si>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</si>
  <si>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</si>
  <si>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</si>
  <si>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</si>
  <si>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</si>
  <si>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</si>
  <si>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</si>
  <si>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</si>
  <si>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</si>
  <si>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</si>
  <si>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</si>
  <si>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</si>
  <si>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</si>
  <si>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</si>
  <si>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</si>
  <si>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</si>
  <si>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</si>
  <si>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</si>
  <si>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</si>
  <si>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</si>
  <si>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</si>
  <si>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</si>
  <si>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</si>
  <si>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</si>
  <si>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</si>
  <si>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</si>
  <si>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</si>
  <si>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</si>
  <si>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</si>
  <si>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</si>
  <si>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</si>
  <si>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</si>
  <si>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</si>
  <si>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</si>
  <si>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</si>
  <si>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</si>
  <si>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</si>
  <si>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</si>
  <si>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</si>
  <si>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</si>
  <si>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</si>
  <si>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</si>
  <si>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</si>
  <si>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</si>
  <si>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</si>
  <si>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</si>
  <si>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</si>
  <si>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</si>
  <si>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</si>
  <si>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</si>
  <si>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</si>
  <si>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</si>
  <si>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</si>
  <si>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</si>
  <si>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</si>
  <si>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</si>
  <si>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</si>
  <si>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</si>
  <si>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</si>
  <si>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</si>
  <si>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</si>
  <si>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</si>
  <si>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</si>
  <si>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</si>
  <si>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</si>
  <si>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</si>
  <si>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</si>
  <si>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</si>
  <si>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</si>
  <si>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</si>
  <si>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</si>
  <si>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</si>
  <si>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</si>
  <si>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</si>
  <si>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</si>
  <si>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</si>
  <si>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</si>
  <si>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</si>
  <si>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</si>
  <si>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</si>
  <si>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</si>
  <si>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</si>
  <si>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</si>
  <si>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</si>
  <si>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</si>
  <si>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</si>
  <si>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</si>
  <si>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</si>
  <si>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</si>
  <si>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</si>
  <si>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</si>
  <si>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</si>
  <si>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</si>
  <si>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</si>
  <si>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</si>
  <si>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</si>
  <si>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</si>
  <si>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</si>
  <si>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</si>
  <si>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</si>
  <si>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</si>
  <si>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</si>
  <si>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</si>
  <si>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</si>
  <si>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</si>
  <si>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</si>
  <si>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</si>
  <si>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</si>
  <si>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</si>
  <si>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</si>
  <si>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</si>
  <si>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</si>
  <si>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</si>
  <si>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</si>
  <si>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</si>
  <si>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</si>
  <si>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</si>
  <si>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</si>
  <si>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</si>
  <si>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</si>
  <si>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</si>
  <si>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</si>
  <si>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</si>
  <si>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</si>
  <si>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</si>
  <si>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</si>
  <si>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</si>
  <si>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</si>
  <si>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</si>
  <si>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</si>
  <si>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</si>
  <si>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</si>
  <si>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</si>
  <si>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</si>
  <si>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</si>
  <si>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</si>
  <si>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</si>
  <si>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</si>
  <si>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</si>
  <si>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</si>
  <si>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</si>
  <si>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</si>
  <si>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</si>
  <si>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</si>
  <si>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</si>
  <si>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</si>
  <si>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</si>
  <si>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</si>
  <si>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</si>
  <si>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</si>
  <si>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</si>
  <si>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</si>
  <si>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</si>
  <si>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</si>
  <si>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</si>
  <si>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</si>
  <si>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</si>
  <si>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</si>
  <si>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</si>
  <si>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</si>
  <si>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</si>
  <si>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</si>
  <si>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</si>
  <si>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</si>
  <si>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</si>
  <si>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</si>
  <si>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</si>
  <si>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</si>
  <si>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</si>
  <si>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</si>
  <si>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</si>
  <si>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</si>
  <si>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</si>
  <si>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</si>
  <si>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</si>
  <si>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</si>
  <si>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</si>
  <si>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</si>
  <si>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</si>
  <si>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</si>
  <si>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</si>
  <si>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</si>
  <si>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</si>
  <si>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</si>
  <si>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</si>
  <si>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</si>
  <si>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</si>
  <si>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</si>
  <si>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</si>
  <si>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</si>
  <si>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</si>
  <si>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</si>
  <si>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</si>
  <si>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</si>
  <si>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</si>
  <si>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</si>
  <si>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</si>
  <si>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</si>
  <si>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</si>
  <si>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</si>
  <si>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</si>
  <si>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</si>
  <si>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</si>
  <si>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</si>
  <si>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</si>
  <si>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</si>
  <si>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</si>
  <si>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</si>
  <si>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</si>
  <si>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</si>
  <si>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</si>
  <si>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</si>
  <si>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</si>
  <si>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</si>
  <si>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</si>
  <si>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</si>
  <si>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</si>
  <si>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</si>
  <si>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</si>
  <si>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</si>
  <si>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</si>
  <si>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</si>
  <si>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</si>
  <si>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</si>
  <si>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</si>
  <si>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</si>
  <si>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</si>
  <si>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</si>
  <si>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</si>
  <si>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</si>
  <si>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</si>
  <si>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</si>
  <si>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</si>
  <si>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</si>
  <si>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</si>
  <si>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</si>
  <si>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</si>
  <si>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</si>
  <si>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</si>
  <si>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</si>
  <si>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</si>
  <si>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</si>
  <si>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</si>
  <si>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</si>
  <si>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</si>
  <si>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</si>
  <si>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</si>
  <si>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</si>
  <si>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</si>
  <si>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</si>
  <si>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</si>
  <si>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</si>
  <si>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</si>
  <si>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</si>
  <si>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</si>
  <si>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</si>
  <si>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</si>
  <si>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</si>
  <si>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</si>
  <si>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</si>
  <si>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</si>
  <si>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</si>
  <si>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</si>
  <si>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</si>
  <si>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</si>
  <si>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</si>
  <si>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</si>
  <si>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</si>
  <si>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</si>
  <si>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</si>
  <si>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</si>
  <si>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</si>
  <si>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</si>
  <si>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</si>
  <si>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</si>
  <si>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</si>
  <si>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</si>
  <si>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</si>
  <si>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</si>
  <si>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</si>
  <si>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</si>
  <si>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</si>
  <si>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</si>
  <si>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</si>
  <si>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</si>
  <si>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</si>
  <si>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</si>
  <si>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</si>
  <si>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</si>
  <si>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</si>
  <si>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</si>
  <si>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</si>
  <si>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</si>
  <si>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</si>
  <si>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</si>
  <si>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</si>
  <si>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</si>
  <si>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</si>
  <si>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</si>
  <si>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</si>
  <si>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</si>
  <si>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</si>
  <si>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</si>
  <si>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</si>
  <si>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</si>
  <si>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</si>
  <si>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</si>
  <si>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</si>
  <si>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</si>
  <si>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</si>
  <si>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</si>
  <si>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</si>
  <si>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</si>
  <si>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</si>
  <si>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</si>
  <si>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</si>
  <si>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</si>
  <si>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</si>
  <si>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</si>
  <si>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</si>
  <si>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</si>
  <si>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</si>
  <si>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</si>
  <si>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</si>
  <si>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</si>
  <si>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</si>
  <si>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</si>
  <si>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</si>
  <si>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</si>
  <si>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</si>
  <si>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</si>
  <si>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</si>
  <si>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</si>
  <si>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</si>
  <si>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</si>
  <si>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</si>
  <si>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</si>
  <si>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</si>
  <si>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</si>
  <si>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</si>
  <si>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</si>
  <si>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</si>
  <si>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</si>
  <si>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</si>
  <si>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</si>
  <si>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</si>
  <si>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</si>
  <si>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</si>
  <si>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</si>
  <si>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</si>
  <si>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</si>
  <si>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</si>
  <si>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</si>
  <si>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</si>
  <si>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</si>
  <si>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</si>
  <si>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</si>
  <si>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</si>
  <si>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</si>
  <si>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</si>
  <si>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</si>
  <si>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</si>
  <si>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</si>
  <si>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</si>
  <si>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</si>
  <si>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</si>
  <si>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</si>
  <si>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</si>
  <si>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</si>
  <si>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</si>
  <si>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</si>
  <si>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</si>
  <si>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</si>
  <si>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</si>
  <si>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</si>
  <si>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</si>
  <si>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</si>
  <si>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</si>
  <si>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</si>
  <si>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</si>
  <si>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</si>
  <si>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</si>
  <si>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</si>
  <si>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</si>
  <si>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</si>
  <si>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</si>
  <si>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</si>
  <si>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</si>
  <si>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</si>
  <si>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</si>
  <si>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</si>
  <si>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</si>
  <si>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</si>
  <si>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</si>
  <si>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</si>
  <si>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</si>
  <si>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</si>
  <si>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</si>
  <si>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</si>
  <si>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</si>
  <si>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</si>
  <si>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</si>
  <si>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</si>
  <si>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</si>
  <si>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</si>
  <si>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</si>
  <si>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</si>
  <si>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</si>
  <si>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</si>
  <si>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</si>
  <si>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</si>
  <si>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</si>
  <si>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</si>
  <si>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</si>
  <si>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</si>
  <si>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</si>
  <si>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</si>
  <si>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</si>
  <si>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</si>
  <si>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</si>
  <si>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</si>
  <si>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</si>
  <si>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</si>
  <si>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</si>
  <si>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</si>
  <si>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</si>
  <si>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</si>
  <si>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</si>
  <si>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</si>
  <si>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</si>
  <si>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</si>
  <si>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</si>
  <si>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</si>
  <si>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</si>
  <si>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</si>
  <si>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</si>
  <si>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</si>
  <si>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</si>
  <si>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</si>
  <si>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</si>
  <si>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</si>
  <si>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</si>
  <si>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</si>
  <si>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</si>
  <si>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</si>
  <si>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</si>
  <si>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</si>
  <si>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</si>
  <si>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</si>
  <si>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</si>
  <si>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</si>
  <si>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</si>
  <si>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</si>
  <si>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</si>
  <si>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</si>
  <si>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</si>
  <si>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</si>
  <si>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</si>
  <si>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</si>
  <si>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</si>
  <si>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</si>
  <si>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</si>
  <si>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</si>
  <si>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</si>
  <si>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</si>
  <si>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</si>
  <si>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</si>
  <si>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</si>
  <si>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</si>
  <si>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</si>
  <si>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</si>
  <si>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</si>
  <si>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</si>
  <si>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</si>
  <si>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</si>
  <si>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</si>
  <si>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</si>
  <si>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</si>
  <si>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</si>
  <si>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</si>
  <si>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</si>
  <si>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</si>
  <si>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</si>
  <si>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</si>
  <si>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</si>
  <si>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</si>
  <si>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</si>
  <si>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</si>
  <si>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</si>
  <si>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</si>
  <si>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</si>
  <si>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</si>
  <si>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</si>
  <si>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</si>
  <si>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</si>
  <si>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</si>
  <si>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</si>
  <si>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</si>
  <si>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</si>
  <si>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</si>
  <si>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</si>
  <si>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</si>
  <si>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</si>
  <si>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</si>
  <si>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</si>
  <si>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</si>
  <si>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</si>
  <si>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</si>
  <si>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</si>
  <si>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</si>
  <si>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</si>
  <si>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</si>
  <si>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</si>
  <si>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</si>
  <si>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</si>
  <si>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</si>
  <si>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</si>
  <si>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</si>
  <si>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</si>
  <si>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</si>
  <si>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</si>
  <si>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</si>
  <si>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</si>
  <si>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</si>
  <si>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</si>
  <si>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</si>
  <si>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</si>
  <si>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</si>
  <si>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</si>
  <si>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</si>
  <si>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</si>
  <si>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</si>
  <si>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</si>
  <si>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</si>
  <si>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</si>
  <si>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</si>
  <si>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</si>
  <si>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</si>
  <si>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</si>
  <si>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</si>
  <si>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</si>
  <si>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</si>
  <si>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</si>
  <si>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</si>
  <si>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</si>
  <si>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</si>
  <si>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</si>
  <si>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</si>
  <si>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</si>
  <si>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</si>
  <si>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</si>
  <si>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</si>
  <si>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</si>
  <si>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</si>
  <si>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</si>
  <si>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</si>
  <si>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</si>
  <si>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</si>
  <si>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</si>
  <si>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</si>
  <si>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</si>
  <si>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</si>
  <si>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</si>
  <si>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</si>
  <si>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</si>
  <si>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</si>
  <si>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</si>
  <si>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</si>
  <si>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</si>
  <si>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</si>
  <si>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</si>
  <si>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</si>
  <si>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</si>
  <si>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</si>
  <si>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</si>
  <si>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</si>
  <si>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</si>
  <si>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</si>
  <si>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</si>
  <si>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</si>
  <si>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</si>
  <si>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</si>
  <si>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</si>
  <si>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</si>
  <si>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</si>
  <si>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</si>
  <si>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</si>
  <si>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</si>
  <si>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</si>
  <si>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</si>
  <si>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</si>
  <si>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</si>
  <si>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</si>
  <si>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</si>
  <si>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</si>
  <si>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</si>
  <si>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</si>
  <si>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</si>
  <si>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</si>
  <si>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</si>
  <si>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</si>
  <si>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</si>
  <si>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</si>
  <si>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</si>
  <si>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</si>
  <si>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</si>
  <si>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</si>
  <si>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</si>
  <si>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</si>
  <si>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</si>
  <si>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</si>
  <si>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</si>
  <si>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</si>
  <si>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</si>
  <si>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</si>
  <si>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</si>
  <si>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</si>
  <si>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</si>
  <si>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</si>
  <si>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</si>
  <si>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</si>
  <si>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</si>
  <si>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</si>
  <si>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</si>
  <si>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</si>
  <si>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</si>
  <si>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</si>
  <si>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</si>
  <si>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</si>
  <si>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</si>
  <si>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</si>
  <si>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</si>
  <si>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</si>
  <si>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</si>
  <si>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</si>
  <si>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</si>
  <si>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</si>
  <si>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</si>
  <si>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</si>
  <si>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</si>
  <si>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</si>
  <si>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</si>
  <si>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</si>
  <si>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</si>
  <si>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</si>
  <si>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</si>
  <si>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</si>
  <si>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</si>
  <si>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</si>
  <si>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</si>
  <si>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</si>
  <si>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</si>
  <si>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</si>
  <si>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</si>
  <si>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</si>
  <si>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</si>
  <si>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</si>
  <si>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</si>
  <si>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</si>
  <si>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</si>
  <si>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</si>
  <si>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</si>
  <si>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</si>
  <si>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</si>
  <si>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</si>
  <si>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</si>
  <si>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</si>
  <si>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</si>
  <si>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</si>
  <si>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</si>
  <si>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</si>
  <si>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</si>
  <si>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</si>
  <si>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</si>
  <si>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</si>
  <si>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</si>
  <si>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</si>
  <si>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</si>
  <si>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</si>
  <si>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</si>
  <si>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</si>
  <si>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</si>
  <si>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</si>
  <si>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</si>
  <si>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</si>
  <si>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</si>
  <si>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</si>
  <si>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</si>
  <si>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</si>
  <si>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</si>
  <si>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</si>
  <si>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</si>
  <si>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</si>
  <si>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</si>
  <si>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</si>
  <si>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</si>
  <si>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</si>
  <si>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</si>
  <si>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</si>
  <si>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</si>
  <si>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</si>
  <si>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</si>
  <si>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</si>
  <si>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</si>
  <si>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</si>
  <si>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</si>
  <si>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</si>
  <si>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</si>
  <si>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</si>
  <si>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</si>
  <si>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</si>
  <si>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</si>
  <si>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</si>
  <si>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</si>
  <si>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</si>
  <si>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</si>
  <si>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</si>
  <si>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</si>
  <si>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</si>
  <si>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</si>
  <si>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</si>
  <si>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</si>
  <si>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</si>
  <si>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</si>
  <si>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</si>
  <si>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</si>
  <si>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</si>
  <si>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</si>
  <si>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</si>
  <si>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</si>
  <si>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</si>
  <si>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</si>
  <si>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</si>
  <si>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</si>
  <si>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</si>
  <si>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</si>
  <si>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</si>
  <si>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</si>
  <si>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</si>
  <si>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</si>
  <si>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</si>
  <si>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</si>
  <si>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</si>
  <si>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</si>
  <si>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</si>
  <si>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</si>
  <si>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</si>
  <si>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</si>
  <si>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</si>
  <si>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</si>
  <si>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</si>
  <si>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</si>
  <si>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</si>
  <si>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</si>
  <si>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</si>
  <si>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</si>
  <si>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</si>
  <si>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</si>
  <si>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</si>
  <si>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</si>
  <si>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</si>
  <si>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</si>
  <si>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</si>
  <si>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</si>
  <si>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</si>
  <si>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</si>
  <si>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</si>
  <si>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</si>
  <si>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</si>
  <si>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</si>
  <si>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</si>
  <si>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</si>
  <si>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</si>
  <si>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</si>
  <si>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</si>
  <si>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</si>
  <si>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</si>
  <si>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</si>
  <si>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</si>
  <si>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</si>
  <si>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</si>
  <si>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</si>
  <si>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</si>
  <si>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</si>
  <si>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</si>
  <si>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</si>
  <si>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</si>
  <si>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</si>
  <si>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</si>
  <si>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</si>
  <si>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</si>
  <si>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</si>
  <si>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</si>
  <si>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</si>
  <si>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</si>
  <si>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</si>
  <si>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</si>
  <si>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</si>
  <si>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</si>
  <si>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</si>
  <si>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</si>
  <si>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</si>
  <si>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</si>
  <si>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</si>
  <si>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</si>
  <si>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</si>
  <si>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</si>
  <si>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</si>
  <si>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</si>
  <si>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</si>
  <si>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</si>
  <si>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</si>
  <si>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</si>
  <si>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</si>
  <si>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</si>
  <si>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</si>
  <si>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</si>
  <si>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</si>
  <si>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</si>
  <si>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</si>
  <si>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</si>
  <si>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</si>
  <si>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</si>
  <si>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</si>
  <si>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</si>
  <si>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</si>
  <si>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</si>
  <si>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</si>
  <si>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</si>
  <si>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</si>
  <si>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</si>
  <si>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</si>
  <si>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</si>
  <si>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</si>
  <si>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</si>
  <si>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</si>
  <si>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</si>
  <si>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</si>
  <si>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</si>
  <si>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</si>
  <si>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</si>
  <si>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</si>
  <si>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</si>
  <si>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</si>
  <si>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</si>
  <si>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</si>
  <si>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</si>
  <si>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</si>
  <si>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</si>
  <si>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</si>
  <si>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</si>
  <si>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</si>
  <si>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</si>
  <si>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</si>
  <si>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</si>
  <si>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</si>
  <si>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</si>
  <si>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</si>
  <si>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</si>
  <si>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</si>
  <si>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</si>
  <si>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</si>
  <si>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</si>
  <si>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</si>
  <si>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</si>
  <si>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</si>
  <si>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</si>
  <si>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</si>
  <si>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</si>
  <si>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</si>
  <si>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</si>
  <si>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</si>
  <si>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</si>
  <si>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</si>
  <si>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</si>
  <si>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</si>
  <si>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</si>
  <si>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</si>
  <si>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</si>
  <si>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</si>
  <si>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</si>
  <si>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</si>
  <si>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</si>
  <si>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</si>
  <si>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</si>
  <si>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</si>
  <si>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</si>
  <si>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</si>
  <si>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</si>
  <si>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</si>
  <si>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</si>
  <si>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</si>
  <si>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</si>
  <si>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</si>
  <si>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</si>
  <si>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</si>
  <si>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</si>
  <si>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</si>
  <si>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</si>
  <si>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</si>
  <si>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</si>
  <si>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</si>
  <si>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</si>
  <si>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</si>
  <si>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</si>
  <si>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</si>
  <si>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</si>
  <si>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</si>
  <si>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</si>
  <si>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</si>
  <si>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</si>
  <si>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</si>
  <si>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</si>
  <si>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</si>
  <si>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</si>
  <si>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</si>
  <si>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</si>
  <si>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</si>
  <si>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</si>
  <si>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</si>
  <si>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</si>
  <si>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</si>
  <si>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</si>
  <si>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</si>
  <si>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</si>
  <si>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</si>
  <si>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</si>
  <si>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</si>
  <si>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</si>
  <si>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</si>
  <si>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</si>
  <si>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</si>
  <si>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</si>
  <si>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</si>
  <si>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</si>
  <si>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</si>
  <si>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</si>
  <si>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</si>
  <si>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</si>
  <si>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</si>
  <si>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</si>
  <si>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</si>
  <si>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</si>
  <si>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</si>
  <si>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</si>
  <si>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</si>
  <si>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</si>
  <si>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</si>
  <si>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</si>
  <si>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</si>
  <si>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</si>
  <si>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</si>
  <si>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</si>
  <si>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</si>
  <si>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</si>
  <si>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</si>
  <si>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</si>
  <si>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</si>
  <si>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</si>
  <si>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</si>
  <si>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</si>
  <si>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</si>
  <si>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</si>
  <si>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</si>
  <si>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</si>
  <si>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</si>
  <si>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</si>
  <si>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</si>
  <si>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</si>
  <si>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</si>
  <si>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</si>
  <si>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</si>
  <si>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</si>
  <si>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</si>
  <si>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</si>
  <si>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</si>
  <si>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</si>
  <si>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</si>
  <si>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</si>
  <si>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</si>
  <si>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</si>
  <si>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</si>
  <si>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</si>
  <si>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</si>
  <si>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</si>
  <si>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</si>
  <si>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</si>
  <si>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</si>
  <si>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</si>
  <si>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</si>
  <si>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</si>
  <si>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</si>
  <si>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</si>
  <si>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</si>
  <si>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</si>
  <si>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</si>
  <si>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</si>
  <si>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</si>
  <si>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</si>
  <si>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</si>
  <si>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</si>
  <si>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</si>
  <si>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</si>
  <si>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</si>
  <si>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</si>
  <si>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</si>
  <si>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</si>
  <si>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</si>
  <si>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</si>
  <si>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</si>
  <si>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</si>
  <si>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</si>
  <si>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</si>
  <si>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</si>
  <si>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</si>
  <si>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</si>
  <si>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</si>
  <si>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</si>
  <si>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</si>
  <si>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</si>
  <si>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</si>
  <si>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</si>
  <si>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</si>
  <si>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</si>
  <si>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</si>
  <si>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</si>
  <si>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</si>
  <si>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</si>
  <si>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</si>
  <si>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</si>
  <si>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</si>
  <si>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</si>
  <si>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</si>
  <si>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</si>
  <si>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</si>
  <si>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</si>
  <si>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</si>
  <si>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</si>
  <si>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</si>
  <si>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</si>
  <si>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</si>
  <si>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</si>
  <si>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</si>
  <si>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</si>
  <si>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</si>
  <si>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</si>
  <si>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</si>
  <si>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</si>
  <si>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</si>
  <si>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</si>
  <si>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</si>
  <si>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</si>
  <si>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</si>
  <si>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</si>
  <si>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</si>
  <si>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</si>
  <si>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</si>
  <si>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</si>
  <si>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</si>
  <si>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</si>
  <si>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</si>
  <si>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</si>
  <si>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</si>
  <si>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</si>
  <si>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</si>
  <si>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</si>
  <si>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</si>
  <si>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</si>
  <si>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</si>
  <si>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</si>
  <si>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</si>
  <si>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</si>
  <si>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</si>
  <si>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</si>
  <si>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</si>
  <si>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</si>
  <si>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</si>
  <si>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</si>
  <si>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</si>
  <si>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</si>
  <si>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</si>
  <si>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</si>
  <si>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</si>
  <si>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</si>
  <si>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</si>
  <si>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</si>
  <si>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</si>
  <si>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</si>
  <si>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</si>
  <si>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</si>
  <si>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</si>
  <si>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</si>
  <si>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</si>
  <si>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</si>
  <si>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</si>
  <si>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</si>
  <si>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</si>
  <si>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</si>
  <si>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</si>
  <si>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</si>
  <si>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</si>
  <si>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</si>
  <si>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</si>
  <si>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</si>
  <si>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</si>
  <si>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</si>
  <si>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</si>
  <si>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</si>
  <si>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</si>
  <si>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</si>
  <si>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</si>
  <si>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</si>
  <si>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</si>
  <si>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</si>
  <si>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</si>
  <si>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</si>
  <si>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</si>
  <si>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</si>
  <si>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</si>
  <si>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</si>
  <si>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</si>
  <si>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</si>
  <si>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</si>
  <si>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</si>
  <si>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</si>
  <si>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</si>
  <si>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</si>
  <si>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</si>
  <si>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</si>
  <si>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</si>
  <si>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</si>
  <si>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</si>
  <si>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</si>
  <si>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</si>
  <si>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</si>
  <si>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</si>
  <si>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</si>
  <si>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</si>
  <si>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</si>
  <si>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</si>
  <si>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</si>
  <si>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</si>
  <si>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</si>
  <si>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</si>
  <si>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</si>
  <si>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</si>
  <si>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</si>
  <si>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</si>
  <si>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</si>
  <si>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</si>
  <si>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</si>
  <si>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</si>
  <si>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</si>
  <si>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</si>
  <si>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</si>
  <si>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</si>
  <si>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</si>
  <si>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</si>
  <si>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</si>
  <si>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</si>
  <si>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</si>
  <si>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</si>
  <si>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</si>
  <si>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</si>
  <si>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</si>
  <si>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</si>
  <si>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</si>
  <si>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</si>
  <si>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</si>
  <si>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</si>
  <si>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</si>
  <si>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</si>
  <si>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</si>
  <si>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</si>
  <si>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</si>
  <si>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</si>
  <si>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</si>
  <si>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</si>
  <si>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</si>
  <si>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</si>
  <si>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</si>
  <si>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</si>
  <si>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</si>
  <si>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</si>
  <si>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</si>
  <si>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</si>
  <si>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</si>
  <si>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</si>
  <si>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</si>
  <si>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</si>
  <si>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</si>
  <si>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</si>
  <si>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</si>
  <si>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</si>
  <si>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</si>
  <si>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</si>
  <si>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</si>
  <si>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</si>
  <si>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</si>
  <si>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</si>
  <si>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</si>
  <si>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</si>
  <si>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</si>
  <si>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</si>
  <si>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</si>
  <si>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</si>
  <si>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</si>
  <si>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</si>
  <si>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</si>
  <si>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</si>
  <si>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</si>
  <si>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</si>
  <si>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</si>
  <si>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</si>
  <si>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</si>
  <si>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</si>
  <si>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</si>
  <si>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</si>
  <si>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</si>
  <si>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</si>
  <si>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</si>
  <si>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</si>
  <si>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</si>
  <si>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</si>
  <si>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</si>
  <si>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</si>
  <si>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</si>
  <si>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</si>
  <si>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</si>
  <si>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</si>
  <si>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</si>
  <si>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</si>
  <si>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</si>
  <si>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</si>
  <si>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</si>
  <si>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</si>
  <si>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</si>
  <si>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</si>
  <si>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</si>
  <si>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</si>
  <si>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</si>
  <si>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</si>
  <si>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</si>
  <si>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</si>
  <si>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</si>
  <si>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</si>
  <si>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</si>
  <si>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</si>
  <si>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</si>
  <si>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</si>
  <si>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</si>
  <si>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</si>
  <si>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</si>
  <si>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</si>
  <si>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</si>
  <si>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</si>
  <si>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</si>
  <si>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</si>
  <si>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</si>
  <si>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</si>
  <si>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</si>
  <si>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</si>
  <si>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</si>
  <si>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</si>
  <si>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</si>
  <si>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</si>
  <si>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</si>
  <si>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</si>
  <si>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</si>
  <si>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</si>
  <si>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</si>
  <si>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</si>
  <si>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</si>
  <si>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</si>
  <si>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</si>
  <si>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</si>
  <si>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</si>
  <si>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</si>
  <si>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</si>
  <si>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</si>
  <si>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</si>
  <si>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</si>
  <si>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</si>
  <si>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</si>
  <si>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</si>
  <si>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</si>
  <si>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</si>
  <si>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</si>
  <si>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</si>
  <si>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</si>
  <si>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</si>
  <si>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</si>
  <si>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</si>
  <si>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</si>
  <si>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</si>
  <si>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</si>
  <si>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</si>
  <si>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</si>
  <si>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</si>
  <si>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</si>
  <si>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</si>
  <si>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</si>
  <si>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</si>
  <si>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</si>
  <si>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</si>
  <si>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</si>
  <si>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</si>
  <si>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</si>
  <si>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</si>
  <si>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</si>
  <si>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</si>
  <si>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</si>
  <si>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</si>
  <si>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</si>
  <si>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</si>
  <si>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</si>
  <si>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</si>
  <si>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</si>
  <si>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</si>
  <si>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</si>
  <si>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</si>
  <si>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</si>
  <si>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</si>
  <si>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</si>
  <si>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</si>
  <si>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</si>
  <si>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</si>
  <si>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</si>
  <si>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</si>
  <si>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</si>
  <si>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</si>
  <si>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</si>
  <si>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</si>
  <si>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</si>
  <si>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</si>
  <si>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</si>
  <si>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</si>
  <si>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</si>
  <si>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</si>
  <si>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</si>
  <si>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</si>
  <si>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</si>
  <si>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</si>
  <si>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</si>
  <si>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</si>
  <si>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</si>
  <si>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</si>
  <si>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</si>
  <si>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</si>
  <si>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</si>
  <si>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</si>
  <si>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</si>
  <si>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</si>
  <si>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</si>
  <si>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</si>
  <si>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</si>
  <si>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</si>
  <si>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</si>
  <si>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</si>
  <si>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</si>
  <si>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</si>
  <si>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</si>
  <si>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</si>
  <si>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</si>
  <si>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</si>
  <si>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</si>
  <si>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</si>
  <si>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</si>
  <si>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</si>
  <si>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</si>
  <si>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</si>
  <si>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</si>
  <si>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</si>
  <si>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</si>
  <si>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</si>
  <si>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</si>
  <si>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</si>
  <si>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</si>
  <si>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</si>
  <si>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</si>
  <si>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</si>
  <si>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</si>
  <si>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</si>
  <si>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</si>
  <si>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</si>
  <si>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</si>
  <si>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</si>
  <si>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</si>
  <si>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</si>
  <si>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</si>
  <si>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</si>
  <si>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</si>
  <si>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</si>
  <si>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</si>
  <si>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</si>
  <si>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</si>
  <si>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</si>
  <si>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</si>
  <si>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</si>
  <si>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</si>
  <si>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</si>
  <si>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</si>
  <si>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</si>
  <si>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</si>
  <si>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</si>
  <si>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</si>
  <si>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</si>
  <si>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</si>
  <si>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</si>
  <si>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</si>
  <si>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</si>
  <si>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</si>
  <si>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</si>
  <si>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</si>
  <si>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</si>
  <si>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</si>
  <si>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</si>
  <si>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</si>
  <si>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</si>
  <si>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</si>
  <si>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</si>
  <si>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</si>
  <si>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</si>
  <si>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</si>
  <si>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</si>
  <si>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</si>
  <si>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</si>
  <si>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</si>
  <si>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</si>
  <si>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</si>
  <si>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</si>
  <si>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</si>
  <si>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</si>
  <si>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</si>
  <si>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</si>
  <si>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</si>
  <si>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</si>
  <si>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</si>
  <si>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</si>
  <si>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</si>
  <si>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</si>
  <si>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</si>
  <si>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</si>
  <si>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</si>
  <si>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</si>
  <si>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</si>
  <si>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</si>
  <si>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</si>
  <si>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</si>
  <si>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</si>
  <si>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</si>
  <si>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</si>
  <si>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</si>
  <si>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</si>
  <si>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</si>
  <si>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</si>
  <si>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</si>
  <si>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</si>
  <si>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</si>
  <si>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</si>
  <si>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</si>
  <si>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</si>
  <si>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</si>
  <si>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</si>
  <si>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</si>
  <si>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</si>
  <si>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</si>
  <si>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</si>
  <si>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</si>
  <si>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</si>
  <si>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</si>
  <si>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</si>
  <si>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</si>
  <si>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</si>
  <si>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</si>
  <si>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</si>
  <si>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</si>
  <si>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</si>
  <si>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</si>
  <si>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</si>
  <si>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</si>
  <si>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</si>
  <si>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</si>
  <si>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</si>
  <si>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</si>
  <si>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</si>
  <si>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</si>
  <si>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</si>
  <si>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</si>
  <si>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</si>
  <si>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</si>
  <si>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</si>
  <si>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</si>
  <si>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</si>
  <si>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</si>
  <si>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</si>
  <si>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</si>
  <si>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</si>
  <si>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</si>
  <si>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</si>
  <si>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</si>
  <si>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</si>
  <si>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</si>
  <si>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</si>
  <si>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</si>
  <si>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</si>
  <si>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</si>
  <si>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</si>
  <si>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</si>
  <si>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</si>
  <si>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</si>
  <si>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</si>
  <si>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</si>
  <si>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</si>
  <si>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</si>
  <si>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</si>
  <si>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</si>
  <si>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</si>
  <si>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</si>
  <si>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</si>
  <si>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</si>
  <si>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</si>
  <si>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</si>
  <si>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</si>
  <si>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</si>
  <si>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</si>
  <si>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</si>
  <si>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</si>
  <si>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</si>
  <si>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</si>
  <si>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</si>
  <si>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</si>
  <si>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</si>
  <si>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</si>
  <si>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</si>
  <si>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</si>
  <si>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</si>
  <si>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</si>
  <si>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</si>
  <si>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</si>
  <si>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</si>
  <si>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</si>
  <si>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</si>
  <si>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</si>
  <si>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</si>
  <si>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</si>
  <si>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</si>
  <si>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</si>
  <si>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</si>
  <si>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</si>
  <si>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</si>
  <si>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</si>
  <si>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</si>
  <si>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</si>
  <si>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</si>
  <si>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</si>
  <si>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</si>
  <si>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</si>
  <si>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</si>
  <si>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</si>
  <si>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</si>
  <si>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</si>
  <si>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</si>
  <si>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</si>
  <si>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</si>
  <si>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</si>
  <si>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</si>
  <si>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</si>
  <si>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</si>
  <si>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</si>
  <si>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</si>
  <si>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</si>
  <si>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</si>
  <si>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</si>
  <si>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</si>
  <si>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</si>
  <si>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</si>
  <si>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</si>
  <si>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</si>
  <si>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</si>
  <si>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</si>
  <si>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</si>
  <si>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</si>
  <si>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</si>
  <si>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</si>
  <si>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</si>
  <si>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</si>
  <si>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</si>
  <si>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</si>
  <si>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</si>
  <si>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</si>
  <si>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</si>
  <si>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</si>
  <si>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</si>
  <si>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</si>
  <si>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</si>
  <si>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</si>
  <si>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</si>
  <si>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</si>
  <si>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</si>
  <si>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</si>
  <si>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</si>
  <si>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</si>
  <si>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</si>
  <si>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</si>
  <si>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</si>
  <si>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</si>
  <si>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</si>
  <si>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</si>
  <si>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</si>
  <si>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</si>
  <si>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</si>
  <si>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</si>
  <si>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</si>
  <si>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</si>
  <si>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</si>
  <si>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</si>
  <si>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</si>
  <si>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</si>
  <si>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</si>
  <si>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</si>
  <si>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</si>
  <si>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</si>
  <si>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</si>
  <si>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</si>
  <si>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</si>
  <si>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</si>
  <si>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</si>
  <si>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</si>
  <si>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</si>
  <si>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</si>
  <si>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</si>
  <si>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</si>
  <si>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</si>
  <si>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</si>
  <si>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</si>
  <si>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</si>
  <si>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</si>
  <si>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</si>
  <si>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</si>
  <si>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</si>
  <si>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</si>
  <si>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</si>
  <si>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</si>
  <si>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</si>
  <si>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</si>
  <si>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</si>
  <si>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</si>
  <si>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</si>
  <si>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</si>
  <si>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</si>
  <si>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</si>
  <si>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</si>
  <si>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</si>
  <si>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</si>
  <si>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</si>
  <si>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</si>
  <si>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</si>
  <si>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</si>
  <si>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</si>
  <si>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</si>
  <si>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</si>
  <si>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</si>
  <si>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</si>
  <si>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</si>
  <si>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</si>
  <si>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</si>
  <si>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</si>
  <si>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</si>
  <si>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</si>
  <si>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</si>
  <si>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</si>
  <si>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</si>
  <si>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</si>
  <si>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</si>
  <si>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</si>
  <si>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</si>
  <si>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</si>
  <si>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</si>
  <si>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</si>
  <si>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</si>
  <si>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</si>
  <si>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</si>
  <si>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</si>
  <si>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</si>
  <si>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</si>
  <si>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</si>
  <si>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</si>
  <si>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</si>
  <si>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</si>
  <si>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</si>
  <si>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</si>
  <si>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</si>
  <si>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</si>
  <si>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</si>
  <si>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</si>
  <si>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</si>
  <si>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</si>
  <si>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</si>
  <si>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</si>
  <si>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</si>
  <si>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</si>
  <si>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</si>
  <si>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</si>
  <si>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</si>
  <si>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</si>
  <si>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</si>
  <si>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</si>
  <si>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</si>
  <si>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</si>
  <si>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</si>
  <si>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</si>
  <si>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</si>
  <si>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</si>
  <si>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</si>
  <si>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</si>
  <si>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</si>
  <si>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</si>
  <si>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</si>
  <si>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</si>
  <si>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</si>
  <si>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</si>
  <si>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</si>
  <si>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</si>
  <si>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</si>
  <si>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</si>
  <si>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</si>
  <si>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</si>
  <si>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</si>
  <si>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</si>
  <si>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</si>
  <si>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</si>
  <si>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</si>
  <si>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</si>
  <si>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</si>
  <si>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</si>
  <si>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</si>
  <si>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</si>
  <si>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</si>
  <si>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</si>
  <si>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</si>
  <si>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</si>
  <si>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</si>
  <si>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</si>
  <si>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</si>
  <si>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</si>
  <si>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</si>
  <si>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</si>
  <si>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</si>
  <si>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</si>
  <si>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</si>
  <si>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</si>
  <si>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</si>
  <si>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</si>
  <si>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</si>
  <si>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</si>
  <si>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</si>
  <si>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</si>
  <si>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</si>
  <si>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</si>
  <si>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</si>
  <si>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</si>
  <si>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</si>
  <si>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</si>
  <si>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</si>
  <si>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</si>
  <si>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</si>
  <si>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</si>
  <si>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</si>
  <si>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</si>
  <si>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</si>
  <si>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</si>
  <si>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</si>
  <si>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</si>
  <si>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</si>
  <si>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</si>
  <si>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</si>
  <si>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</si>
  <si>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</si>
  <si>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</si>
  <si>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</si>
  <si>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</si>
  <si>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</si>
  <si>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</si>
  <si>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</si>
  <si>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</si>
  <si>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</si>
  <si>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</si>
  <si>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</si>
  <si>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</si>
  <si>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</si>
  <si>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</si>
  <si>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</si>
  <si>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</si>
  <si>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</si>
  <si>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</si>
  <si>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</si>
  <si>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</si>
  <si>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</si>
  <si>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</si>
  <si>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</si>
  <si>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</si>
  <si>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</si>
  <si>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</si>
  <si>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</si>
  <si>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</si>
  <si>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</si>
  <si>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</si>
  <si>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</si>
  <si>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</si>
  <si>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</si>
  <si>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</si>
  <si>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</si>
  <si>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</si>
  <si>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</si>
  <si>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</si>
  <si>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</si>
  <si>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</si>
  <si>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</si>
  <si>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</si>
  <si>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</si>
  <si>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</si>
  <si>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</si>
  <si>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</si>
  <si>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</si>
  <si>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</si>
  <si>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</si>
  <si>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</si>
  <si>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</si>
  <si>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</si>
  <si>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</si>
  <si>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</si>
  <si>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</si>
  <si>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</si>
  <si>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</si>
  <si>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</si>
  <si>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</si>
  <si>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</si>
  <si>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</si>
  <si>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</si>
  <si>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</si>
  <si>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</si>
  <si>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</si>
  <si>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</si>
  <si>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</si>
  <si>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</si>
  <si>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</si>
  <si>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</si>
  <si>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</si>
  <si>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</si>
  <si>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</si>
  <si>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</si>
  <si>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</si>
  <si>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</si>
  <si>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</si>
  <si>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</si>
  <si>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</si>
  <si>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</si>
  <si>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</si>
  <si>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</si>
  <si>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</si>
  <si>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</si>
  <si>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</si>
  <si>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</si>
  <si>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</si>
  <si>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</si>
  <si>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</si>
  <si>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</si>
  <si>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</si>
  <si>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</si>
  <si>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</si>
  <si>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</si>
  <si>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</si>
  <si>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</si>
  <si>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</si>
  <si>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</si>
  <si>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</si>
  <si>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</si>
  <si>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</si>
  <si>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</si>
  <si>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</si>
  <si>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</si>
  <si>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</si>
  <si>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</si>
  <si>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</si>
  <si>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</si>
  <si>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</si>
  <si>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</si>
  <si>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</si>
  <si>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</si>
  <si>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</si>
  <si>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</si>
  <si>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</si>
  <si>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</si>
  <si>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</si>
  <si>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</si>
  <si>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</si>
  <si>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</si>
  <si>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</si>
  <si>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</si>
  <si>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</si>
  <si>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</si>
  <si>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</si>
  <si>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</si>
  <si>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</si>
  <si>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</si>
  <si>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</si>
  <si>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</si>
  <si>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</si>
  <si>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</si>
  <si>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</si>
  <si>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</si>
  <si>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</si>
  <si>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</si>
  <si>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</si>
  <si>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</si>
  <si>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</si>
  <si>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</si>
  <si>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</si>
  <si>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</si>
  <si>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</si>
  <si>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</si>
  <si>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</si>
  <si>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</si>
  <si>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</si>
  <si>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</si>
  <si>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</si>
  <si>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</si>
  <si>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</si>
  <si>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</si>
  <si>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</si>
  <si>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</si>
  <si>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</si>
  <si>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</si>
  <si>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</si>
  <si>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</si>
  <si>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</si>
  <si>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</si>
  <si>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</si>
  <si>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</si>
  <si>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</si>
  <si>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</si>
  <si>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</si>
  <si>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</si>
  <si>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</si>
  <si>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</si>
  <si>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</si>
  <si>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</si>
  <si>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</si>
  <si>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</si>
  <si>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</si>
  <si>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</si>
  <si>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</si>
  <si>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</si>
  <si>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</si>
  <si>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</si>
  <si>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</si>
  <si>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</si>
  <si>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</si>
  <si>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</si>
  <si>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</si>
  <si>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</si>
  <si>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</si>
  <si>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</si>
  <si>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</si>
  <si>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</si>
  <si>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</si>
  <si>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</si>
  <si>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</si>
  <si>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</si>
  <si>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</si>
  <si>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</si>
  <si>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</si>
  <si>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</si>
  <si>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</si>
  <si>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</si>
  <si>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</si>
  <si>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</si>
  <si>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</si>
  <si>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</si>
  <si>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</si>
  <si>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</si>
  <si>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</si>
  <si>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</si>
  <si>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</si>
  <si>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</si>
  <si>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</si>
  <si>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</si>
  <si>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</si>
  <si>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</si>
  <si>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</si>
  <si>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</si>
  <si>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</si>
  <si>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</si>
  <si>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</si>
  <si>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</si>
  <si>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</si>
  <si>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</si>
  <si>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</si>
  <si>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</si>
  <si>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</si>
  <si>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</si>
  <si>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</si>
  <si>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</si>
  <si>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</si>
  <si>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</si>
  <si>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</si>
  <si>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</si>
  <si>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</si>
  <si>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</si>
  <si>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</si>
  <si>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</si>
  <si>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</si>
  <si>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</si>
  <si>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</si>
  <si>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</si>
  <si>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</si>
  <si>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</si>
  <si>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</si>
  <si>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</si>
  <si>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</si>
  <si>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</si>
  <si>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</si>
  <si>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</si>
  <si>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</si>
  <si>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</si>
  <si>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</si>
  <si>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</si>
  <si>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</si>
  <si>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</si>
  <si>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</si>
  <si>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</si>
  <si>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</si>
  <si>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</si>
  <si>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</si>
  <si>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</si>
  <si>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</si>
  <si>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</si>
  <si>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</si>
  <si>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</si>
  <si>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</si>
  <si>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</si>
  <si>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</si>
  <si>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</si>
  <si>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</si>
  <si>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</si>
  <si>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</si>
  <si>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</si>
  <si>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</si>
  <si>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</si>
  <si>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</si>
  <si>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</si>
  <si>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</si>
  <si>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</si>
  <si>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</si>
  <si>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</si>
  <si>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</si>
  <si>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</si>
  <si>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</si>
  <si>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</si>
  <si>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</si>
  <si>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</si>
  <si>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</si>
  <si>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</si>
  <si>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</si>
  <si>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</si>
  <si>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</si>
  <si>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</si>
  <si>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</si>
  <si>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</si>
  <si>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</si>
  <si>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</si>
  <si>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</si>
  <si>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</si>
  <si>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</si>
  <si>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</si>
  <si>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</si>
  <si>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</si>
  <si>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</si>
  <si>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</si>
  <si>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</si>
  <si>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</si>
  <si>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</si>
  <si>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</si>
  <si>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</si>
  <si>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</si>
  <si>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</si>
  <si>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</si>
  <si>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</si>
  <si>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</si>
  <si>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</si>
  <si>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</si>
  <si>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</si>
  <si>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</si>
  <si>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</si>
  <si>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</si>
  <si>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</si>
  <si>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</si>
  <si>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</si>
  <si>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</si>
  <si>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</si>
  <si>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</si>
  <si>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</si>
  <si>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</si>
  <si>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</si>
  <si>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</si>
  <si>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</si>
  <si>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</si>
  <si>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</si>
  <si>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</si>
  <si>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</si>
  <si>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</si>
  <si>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</si>
  <si>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</si>
  <si>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</si>
  <si>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</si>
  <si>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</si>
  <si>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</si>
  <si>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</si>
  <si>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</si>
  <si>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</si>
  <si>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</si>
  <si>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</si>
  <si>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</si>
  <si>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</si>
  <si>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</si>
  <si>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</si>
  <si>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</si>
  <si>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</si>
  <si>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</si>
  <si>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</si>
  <si>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</si>
  <si>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</si>
  <si>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</si>
  <si>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</si>
  <si>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</si>
  <si>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</si>
  <si>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</si>
  <si>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</si>
  <si>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</si>
  <si>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</si>
  <si>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</si>
  <si>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</si>
  <si>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</si>
  <si>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</si>
  <si>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</si>
  <si>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</si>
  <si>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</si>
  <si>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</si>
  <si>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</si>
  <si>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</si>
  <si>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</si>
  <si>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</si>
  <si>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</si>
  <si>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</si>
  <si>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</si>
  <si>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</si>
  <si>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</si>
  <si>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</si>
  <si>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</si>
  <si>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</si>
  <si>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</si>
  <si>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</si>
  <si>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</si>
  <si>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</si>
  <si>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</si>
  <si>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</si>
  <si>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</si>
  <si>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</si>
  <si>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</si>
  <si>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</si>
  <si>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</si>
  <si>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</si>
  <si>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</si>
  <si>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</si>
  <si>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</si>
  <si>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</si>
  <si>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</si>
  <si>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</si>
  <si>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</si>
  <si>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</si>
  <si>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</si>
  <si>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</si>
  <si>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</si>
  <si>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</si>
  <si>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</si>
  <si>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</si>
  <si>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</si>
  <si>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</si>
  <si>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</si>
  <si>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</si>
  <si>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</si>
  <si>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</si>
  <si>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</si>
  <si>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</si>
  <si>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</si>
  <si>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</si>
  <si>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</si>
  <si>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</si>
  <si>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</si>
  <si>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</si>
  <si>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</si>
  <si>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</si>
  <si>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</si>
  <si>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</si>
  <si>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</si>
  <si>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</si>
  <si>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</si>
  <si>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</si>
  <si>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</si>
  <si>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</si>
  <si>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</si>
  <si>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</si>
  <si>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</si>
  <si>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</si>
  <si>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</si>
  <si>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</si>
  <si>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</si>
  <si>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</si>
  <si>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</si>
  <si>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</si>
  <si>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</si>
  <si>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</si>
  <si>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</si>
  <si>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</si>
  <si>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</si>
  <si>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</si>
  <si>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</si>
  <si>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</si>
  <si>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</si>
  <si>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</si>
  <si>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</si>
  <si>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</si>
  <si>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</si>
  <si>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</si>
  <si>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</si>
  <si>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</si>
  <si>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</si>
  <si>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</si>
  <si>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</si>
  <si>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</si>
  <si>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</si>
  <si>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</si>
  <si>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</si>
  <si>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</si>
  <si>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</si>
  <si>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</si>
  <si>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</si>
  <si>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</si>
  <si>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</si>
  <si>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</si>
  <si>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</si>
  <si>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</si>
  <si>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</si>
  <si>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</si>
  <si>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</si>
  <si>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</si>
  <si>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</si>
  <si>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</si>
  <si>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</si>
  <si>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</si>
  <si>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</si>
  <si>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</si>
  <si>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</si>
  <si>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</si>
  <si>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</si>
  <si>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</si>
  <si>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</si>
  <si>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</si>
  <si>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</si>
  <si>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</si>
  <si>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</si>
  <si>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</si>
  <si>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</si>
  <si>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</si>
  <si>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</si>
  <si>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</si>
  <si>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</si>
  <si>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</si>
  <si>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</si>
  <si>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</si>
  <si>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</si>
  <si>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</si>
  <si>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</si>
  <si>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</si>
  <si>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</si>
  <si>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</si>
  <si>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</si>
  <si>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</si>
  <si>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</si>
  <si>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</si>
  <si>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</si>
  <si>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</si>
  <si>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</si>
  <si>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</si>
  <si>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</si>
  <si>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</si>
  <si>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</si>
  <si>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</si>
  <si>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</si>
  <si>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</si>
  <si>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</si>
  <si>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</si>
  <si>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</si>
  <si>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</si>
  <si>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</si>
  <si>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</si>
  <si>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</si>
  <si>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</si>
  <si>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</si>
  <si>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</si>
  <si>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</si>
  <si>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</si>
  <si>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</si>
  <si>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</si>
  <si>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</si>
  <si>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</si>
  <si>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</si>
  <si>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</si>
  <si>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</si>
  <si>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</si>
  <si>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</si>
  <si>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</si>
  <si>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</si>
  <si>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</si>
  <si>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</si>
  <si>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</si>
  <si>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</si>
  <si>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</si>
  <si>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</si>
  <si>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</si>
  <si>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</si>
  <si>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</si>
  <si>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</si>
  <si>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</si>
  <si>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</si>
  <si>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</si>
  <si>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</si>
  <si>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</si>
  <si>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</si>
  <si>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</si>
  <si>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</si>
  <si>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</si>
  <si>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</si>
  <si>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</si>
  <si>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</si>
  <si>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</si>
  <si>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</si>
  <si>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</si>
  <si>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</si>
  <si>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</si>
  <si>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</si>
  <si>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</si>
  <si>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</si>
  <si>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</si>
  <si>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</si>
  <si>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</si>
  <si>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</si>
  <si>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</si>
  <si>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</si>
  <si>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</si>
  <si>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</si>
  <si>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</si>
  <si>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</si>
  <si>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</si>
  <si>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</si>
  <si>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</si>
  <si>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</si>
  <si>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</si>
  <si>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</si>
  <si>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</si>
  <si>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</si>
  <si>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</si>
  <si>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</si>
  <si>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</si>
  <si>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</si>
  <si>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</si>
  <si>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</si>
  <si>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</si>
  <si>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</si>
  <si>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</si>
  <si>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</si>
  <si>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</si>
  <si>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</si>
  <si>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</si>
  <si>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</si>
  <si>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</si>
  <si>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</si>
  <si>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</si>
  <si>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</si>
  <si>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</si>
  <si>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</si>
  <si>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</si>
  <si>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</si>
  <si>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</si>
  <si>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</si>
  <si>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</si>
  <si>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</si>
  <si>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</si>
  <si>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</si>
  <si>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</si>
  <si>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</si>
  <si>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</si>
  <si>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</si>
  <si>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</si>
  <si>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</si>
  <si>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</si>
  <si>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</si>
  <si>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</si>
  <si>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</si>
  <si>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</si>
  <si>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</si>
  <si>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</si>
  <si>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</si>
  <si>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</si>
  <si>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</si>
  <si>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</si>
  <si>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</si>
  <si>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</si>
  <si>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</si>
  <si>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</si>
  <si>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</si>
  <si>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</si>
  <si>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</si>
  <si>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</si>
  <si>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</si>
  <si>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</si>
  <si>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</si>
  <si>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</si>
  <si>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</si>
  <si>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</si>
  <si>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</si>
  <si>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</si>
  <si>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</si>
  <si>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</si>
  <si>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</si>
  <si>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</si>
  <si>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</si>
  <si>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</si>
  <si>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</si>
  <si>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</si>
  <si>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</si>
  <si>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</si>
  <si>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</si>
  <si>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</si>
  <si>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</si>
  <si>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</si>
  <si>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</si>
  <si>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</si>
  <si>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</si>
  <si>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</si>
  <si>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</si>
  <si>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</si>
  <si>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</si>
  <si>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</si>
  <si>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</si>
  <si>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</si>
  <si>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</si>
  <si>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</si>
  <si>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</si>
  <si>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</si>
  <si>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</si>
  <si>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</si>
  <si>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</si>
  <si>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</si>
  <si>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</si>
  <si>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</si>
  <si>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</si>
  <si>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</si>
  <si>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</si>
  <si>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</si>
  <si>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</si>
  <si>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</si>
  <si>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</si>
  <si>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</si>
  <si>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</si>
  <si>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</si>
  <si>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</si>
  <si>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</si>
  <si>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</si>
  <si>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</si>
  <si>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</si>
  <si>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</si>
  <si>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</si>
  <si>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</si>
  <si>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</si>
  <si>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</si>
  <si>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</si>
  <si>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</si>
  <si>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</si>
  <si>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</si>
  <si>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</si>
  <si>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</si>
  <si>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</si>
  <si>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</si>
  <si>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</si>
  <si>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</si>
  <si>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</si>
  <si>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</si>
  <si>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</si>
  <si>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</si>
  <si>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</si>
  <si>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</si>
  <si>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</si>
  <si>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</si>
  <si>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</si>
  <si>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</si>
  <si>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</si>
  <si>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</si>
  <si>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</si>
  <si>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</si>
  <si>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</si>
  <si>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</si>
  <si>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</si>
  <si>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</si>
  <si>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</si>
  <si>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</si>
  <si>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</si>
  <si>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</si>
  <si>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</si>
  <si>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</si>
  <si>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</si>
  <si>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</si>
  <si>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</si>
  <si>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</si>
  <si>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</si>
  <si>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</si>
  <si>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</si>
  <si>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</si>
  <si>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</si>
  <si>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</si>
  <si>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</si>
  <si>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</si>
  <si>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</si>
  <si>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</si>
  <si>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</si>
  <si>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</si>
  <si>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</si>
  <si>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</si>
  <si>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</si>
  <si>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</si>
  <si>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</si>
  <si>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</si>
  <si>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</si>
  <si>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</si>
  <si>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</si>
  <si>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</si>
  <si>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</si>
  <si>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</si>
  <si>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</si>
  <si>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</si>
  <si>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</si>
  <si>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</si>
  <si>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</si>
  <si>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</si>
  <si>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</si>
  <si>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</si>
  <si>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</si>
  <si>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</si>
  <si>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</si>
  <si>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</si>
  <si>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</si>
  <si>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</si>
  <si>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</si>
  <si>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</si>
  <si>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</si>
  <si>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</si>
  <si>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</si>
  <si>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</si>
  <si>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</si>
  <si>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</si>
  <si>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</si>
  <si>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</si>
  <si>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</si>
  <si>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</si>
  <si>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</si>
  <si>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</si>
  <si>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</si>
  <si>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</si>
  <si>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</si>
  <si>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</si>
  <si>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</si>
  <si>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</si>
  <si>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</si>
  <si>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</si>
  <si>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</si>
  <si>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</si>
  <si>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</si>
  <si>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</si>
  <si>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</si>
  <si>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</si>
  <si>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</si>
  <si>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</si>
  <si>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</si>
  <si>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</si>
  <si>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</si>
  <si>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</si>
  <si>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</si>
  <si>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</si>
  <si>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</si>
  <si>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</si>
  <si>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</si>
  <si>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</si>
  <si>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</si>
  <si>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</si>
  <si>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</si>
  <si>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</si>
  <si>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</si>
  <si>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</si>
  <si>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</si>
  <si>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</si>
  <si>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</si>
  <si>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</si>
  <si>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</si>
  <si>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</si>
  <si>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</si>
  <si>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</si>
  <si>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</si>
  <si>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</si>
  <si>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</si>
  <si>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</si>
  <si>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</si>
  <si>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</si>
  <si>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</si>
  <si>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</si>
  <si>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</si>
  <si>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</si>
  <si>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</si>
  <si>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</si>
  <si>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</si>
  <si>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</si>
  <si>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</si>
  <si>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</si>
  <si>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</si>
  <si>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</si>
  <si>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</si>
  <si>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</si>
  <si>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</si>
  <si>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</si>
  <si>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</si>
  <si>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</si>
  <si>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</si>
  <si>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</si>
  <si>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</si>
  <si>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</si>
  <si>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</si>
  <si>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</si>
  <si>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</si>
  <si>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</si>
  <si>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</si>
  <si>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</si>
  <si>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</si>
  <si>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</si>
  <si>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</si>
  <si>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</si>
  <si>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</si>
  <si>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</si>
  <si>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</si>
  <si>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</si>
  <si>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</si>
  <si>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</si>
  <si>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</si>
  <si>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</si>
  <si>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</si>
  <si>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</si>
  <si>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</si>
  <si>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</si>
  <si>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</si>
  <si>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</si>
  <si>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</si>
  <si>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</si>
  <si>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</si>
  <si>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</si>
  <si>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</si>
  <si>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</si>
  <si>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</si>
  <si>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</si>
  <si>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</si>
  <si>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</si>
  <si>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</si>
  <si>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</si>
  <si>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</si>
  <si>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</si>
  <si>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</si>
  <si>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</si>
  <si>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</si>
  <si>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</si>
  <si>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</si>
  <si>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</si>
  <si>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</si>
  <si>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</si>
  <si>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</si>
  <si>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</si>
  <si>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</si>
  <si>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</si>
  <si>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</si>
  <si>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</si>
  <si>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</si>
  <si>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</si>
  <si>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</si>
  <si>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</si>
  <si>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</si>
  <si>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</si>
  <si>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</si>
  <si>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</si>
  <si>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</si>
  <si>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</si>
  <si>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</si>
  <si>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</si>
  <si>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</si>
  <si>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</si>
  <si>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</si>
  <si>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</si>
  <si>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</si>
  <si>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</si>
  <si>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</si>
  <si>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</si>
  <si>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</si>
  <si>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</si>
  <si>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</si>
  <si>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</si>
  <si>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</si>
  <si>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</si>
  <si>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</si>
  <si>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</si>
  <si>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</si>
  <si>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</si>
  <si>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</si>
  <si>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</si>
  <si>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</si>
  <si>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</si>
  <si>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</si>
  <si>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</si>
  <si>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</si>
  <si>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</si>
  <si>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</si>
  <si>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</si>
  <si>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</si>
  <si>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</si>
  <si>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</si>
  <si>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</si>
  <si>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</si>
  <si>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</si>
  <si>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</si>
  <si>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</si>
  <si>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</si>
  <si>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</si>
  <si>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</si>
  <si>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</si>
  <si>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</si>
  <si>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</si>
  <si>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</si>
  <si>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</si>
  <si>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</si>
  <si>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</si>
  <si>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</si>
  <si>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</si>
  <si>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</si>
  <si>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</si>
  <si>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</si>
  <si>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</si>
  <si>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</si>
  <si>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</si>
  <si>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</si>
  <si>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</si>
  <si>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</si>
  <si>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</si>
  <si>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</si>
  <si>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</si>
  <si>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</si>
  <si>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</si>
  <si>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</si>
  <si>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</si>
  <si>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</si>
  <si>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</si>
  <si>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</si>
  <si>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</si>
  <si>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</si>
  <si>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</si>
  <si>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</si>
  <si>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</si>
  <si>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</si>
  <si>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</si>
  <si>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</si>
  <si>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</si>
  <si>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</si>
  <si>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</si>
  <si>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</si>
  <si>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</si>
  <si>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</si>
  <si>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</si>
  <si>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</si>
  <si>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</si>
  <si>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</si>
  <si>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</si>
  <si>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</si>
  <si>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</si>
  <si>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</si>
  <si>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</si>
  <si>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</si>
  <si>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</si>
  <si>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</si>
  <si>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</si>
  <si>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</si>
  <si>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</si>
  <si>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</si>
  <si>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</si>
  <si>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</si>
  <si>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</si>
  <si>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</si>
  <si>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</si>
  <si>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</si>
  <si>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</si>
  <si>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</si>
  <si>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</si>
  <si>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</si>
  <si>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</si>
  <si>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</si>
  <si>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</si>
  <si>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</si>
  <si>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</si>
  <si>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</si>
  <si>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</si>
  <si>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</si>
  <si>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</si>
  <si>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</si>
  <si>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</si>
  <si>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</si>
  <si>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</si>
  <si>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</si>
  <si>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</si>
  <si>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</si>
  <si>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</si>
  <si>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</si>
  <si>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</si>
  <si>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</si>
  <si>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</si>
  <si>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</si>
  <si>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</si>
  <si>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</si>
  <si>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</si>
  <si>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</si>
  <si>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</si>
  <si>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</si>
  <si>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</si>
  <si>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</si>
  <si>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</si>
  <si>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</si>
  <si>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</si>
  <si>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</si>
  <si>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</si>
  <si>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</si>
  <si>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</si>
  <si>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</si>
  <si>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</si>
  <si>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</si>
  <si>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</si>
  <si>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</si>
  <si>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</si>
  <si>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</si>
  <si>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</si>
  <si>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</si>
  <si>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</si>
  <si>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</si>
  <si>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</si>
  <si>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</si>
  <si>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</si>
  <si>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</si>
  <si>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</si>
  <si>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</si>
  <si>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</si>
  <si>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</si>
  <si>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</si>
  <si>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</si>
  <si>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</si>
  <si>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</si>
  <si>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</si>
  <si>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</si>
  <si>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</si>
  <si>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</si>
  <si>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</si>
  <si>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</si>
  <si>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</si>
  <si>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</si>
  <si>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</si>
  <si>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</si>
  <si>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</si>
  <si>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</si>
  <si>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</si>
  <si>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</si>
  <si>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</si>
  <si>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</si>
  <si>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</si>
  <si>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</si>
  <si>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</si>
  <si>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</si>
  <si>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</si>
  <si>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</si>
  <si>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</si>
  <si>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</si>
  <si>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</si>
  <si>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</si>
  <si>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</si>
  <si>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</si>
  <si>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</si>
  <si>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</si>
  <si>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</si>
  <si>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</si>
  <si>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</si>
  <si>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</si>
  <si>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</si>
  <si>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</si>
  <si>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</si>
  <si>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</si>
  <si>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</si>
  <si>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</si>
  <si>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</si>
  <si>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</si>
  <si>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</si>
  <si>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</si>
  <si>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</si>
  <si>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</si>
  <si>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</si>
  <si>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</si>
  <si>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</si>
  <si>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</si>
  <si>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</si>
  <si>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</si>
  <si>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</si>
  <si>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</si>
  <si>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</si>
  <si>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</si>
  <si>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</si>
  <si>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</si>
  <si>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</si>
  <si>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</si>
  <si>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</si>
  <si>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</si>
  <si>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</si>
  <si>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</si>
  <si>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</si>
  <si>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</si>
  <si>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</si>
  <si>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</si>
  <si>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</si>
  <si>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</si>
  <si>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</si>
  <si>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</si>
  <si>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</si>
  <si>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</si>
  <si>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</si>
  <si>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</si>
  <si>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</si>
  <si>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</si>
  <si>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</si>
  <si>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</si>
  <si>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</si>
  <si>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</si>
  <si>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</si>
  <si>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</si>
  <si>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</si>
  <si>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</si>
  <si>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</si>
  <si>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</si>
  <si>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</si>
  <si>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</si>
  <si>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</si>
  <si>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</si>
  <si>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</si>
  <si>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</si>
  <si>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</si>
  <si>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</si>
  <si>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</si>
  <si>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</si>
  <si>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</si>
  <si>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</si>
  <si>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</si>
  <si>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</si>
  <si>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</si>
  <si>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</si>
  <si>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</si>
  <si>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</si>
  <si>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</si>
  <si>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</si>
  <si>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</si>
  <si>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</si>
  <si>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</si>
  <si>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</si>
  <si>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</si>
  <si>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</si>
  <si>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</si>
  <si>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</si>
  <si>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</si>
  <si>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</si>
  <si>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</si>
  <si>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</si>
  <si>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</si>
  <si>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</si>
  <si>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</si>
  <si>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</si>
  <si>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</si>
  <si>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</si>
  <si>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</si>
  <si>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</si>
  <si>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</si>
  <si>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</si>
  <si>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</si>
  <si>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</si>
  <si>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</si>
  <si>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</si>
  <si>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</si>
  <si>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</si>
  <si>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</si>
  <si>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</si>
  <si>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</si>
  <si>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</si>
  <si>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</si>
  <si>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</si>
  <si>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</si>
  <si>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</si>
  <si>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</si>
  <si>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</si>
  <si>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</si>
  <si>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</si>
  <si>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</si>
  <si>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</si>
  <si>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</si>
  <si>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</si>
  <si>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</si>
  <si>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</si>
  <si>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</si>
  <si>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</si>
  <si>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</si>
  <si>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</si>
  <si>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</si>
  <si>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</si>
  <si>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</si>
  <si>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</si>
  <si>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</si>
  <si>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</si>
  <si>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</si>
  <si>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</si>
  <si>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</si>
  <si>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</si>
  <si>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</si>
  <si>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</si>
  <si>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</si>
  <si>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</si>
  <si>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</si>
  <si>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</si>
  <si>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</si>
  <si>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</si>
  <si>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</si>
  <si>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</si>
  <si>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</si>
  <si>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</si>
  <si>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</si>
  <si>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</si>
  <si>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</si>
  <si>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</si>
  <si>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</si>
  <si>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</si>
  <si>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</si>
  <si>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</si>
  <si>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</si>
  <si>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</si>
  <si>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</si>
  <si>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</si>
  <si>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</si>
  <si>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</si>
  <si>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</si>
  <si>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</si>
  <si>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</si>
  <si>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</si>
  <si>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</si>
  <si>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</si>
  <si>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</si>
  <si>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</si>
  <si>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</si>
  <si>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</si>
  <si>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</si>
  <si>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</si>
  <si>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</si>
  <si>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</si>
  <si>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</si>
  <si>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</si>
  <si>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</si>
  <si>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</si>
  <si>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</si>
  <si>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</si>
  <si>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</si>
  <si>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</si>
  <si>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</si>
  <si>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</si>
  <si>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</si>
  <si>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</si>
  <si>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</si>
  <si>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</si>
  <si>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</si>
  <si>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</si>
  <si>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</si>
  <si>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</si>
  <si>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</si>
  <si>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</si>
  <si>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</si>
  <si>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</si>
  <si>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</si>
  <si>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</si>
  <si>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</si>
  <si>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</si>
  <si>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</si>
  <si>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</si>
  <si>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</si>
  <si>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</si>
  <si>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</si>
  <si>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</si>
  <si>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</si>
  <si>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</si>
  <si>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</si>
  <si>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</si>
  <si>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</si>
  <si>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</si>
  <si>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</si>
  <si>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</si>
  <si>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</si>
  <si>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</si>
  <si>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</si>
  <si>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</si>
  <si>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</si>
  <si>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</si>
  <si>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</si>
  <si>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</si>
  <si>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</si>
  <si>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</si>
  <si>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</si>
  <si>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</si>
  <si>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</si>
  <si>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</si>
  <si>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</si>
  <si>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</si>
  <si>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</si>
  <si>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</si>
  <si>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</si>
  <si>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</si>
  <si>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</si>
  <si>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</si>
  <si>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</si>
  <si>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</si>
  <si>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</si>
  <si>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</si>
  <si>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</si>
  <si>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</si>
  <si>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</si>
  <si>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</si>
  <si>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</si>
  <si>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</si>
  <si>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</si>
  <si>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</si>
  <si>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</si>
  <si>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</si>
  <si>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</si>
  <si>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</si>
  <si>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</si>
  <si>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</si>
  <si>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</si>
  <si>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</si>
  <si>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</si>
  <si>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</si>
  <si>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</si>
  <si>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</si>
  <si>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</si>
  <si>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</si>
  <si>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</si>
  <si>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</si>
  <si>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</si>
  <si>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</si>
  <si>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</si>
  <si>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</si>
  <si>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</si>
  <si>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</si>
  <si>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</si>
  <si>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</si>
  <si>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</si>
  <si>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</si>
  <si>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</si>
  <si>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</si>
  <si>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</si>
  <si>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</si>
  <si>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</si>
  <si>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</si>
  <si>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</si>
  <si>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</si>
  <si>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</si>
  <si>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</si>
  <si>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</si>
  <si>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</si>
  <si>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</si>
  <si>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</si>
  <si>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</si>
  <si>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</si>
  <si>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</si>
  <si>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</si>
  <si>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</si>
  <si>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</si>
  <si>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</si>
  <si>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</si>
  <si>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</si>
  <si>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</si>
  <si>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</si>
  <si>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</si>
  <si>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</si>
  <si>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</si>
  <si>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</si>
  <si>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</si>
  <si>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</si>
  <si>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</si>
  <si>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</si>
  <si>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</si>
  <si>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</si>
  <si>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</si>
  <si>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</si>
  <si>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</si>
  <si>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</si>
  <si>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</si>
  <si>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</si>
  <si>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</si>
  <si>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</si>
  <si>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</si>
  <si>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</si>
  <si>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</si>
  <si>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</si>
  <si>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</si>
  <si>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</si>
  <si>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</si>
  <si>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</si>
  <si>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</si>
  <si>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</si>
  <si>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</si>
  <si>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</si>
  <si>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</si>
  <si>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</si>
  <si>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</si>
  <si>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</si>
  <si>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</si>
  <si>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</si>
  <si>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</si>
  <si>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</si>
  <si>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</si>
  <si>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</si>
  <si>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</si>
  <si>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</si>
  <si>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</si>
  <si>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</si>
  <si>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</si>
  <si>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</si>
  <si>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</si>
  <si>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</si>
  <si>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</si>
  <si>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</si>
  <si>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</si>
  <si>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</si>
  <si>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</si>
  <si>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</si>
  <si>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</si>
  <si>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</si>
  <si>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</si>
  <si>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</si>
  <si>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</si>
  <si>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</si>
  <si>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</si>
  <si>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</si>
  <si>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</si>
  <si>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</si>
  <si>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</si>
  <si>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</si>
  <si>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</si>
  <si>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</si>
  <si>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</si>
  <si>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</si>
  <si>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</si>
  <si>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</si>
  <si>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</si>
  <si>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</si>
  <si>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</si>
  <si>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</si>
  <si>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</si>
  <si>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</si>
  <si>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</si>
  <si>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</si>
  <si>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</si>
  <si>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</si>
  <si>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</si>
  <si>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</si>
  <si>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</si>
  <si>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</si>
  <si>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</si>
  <si>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</si>
  <si>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</si>
  <si>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</si>
  <si>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</si>
  <si>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</si>
  <si>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</si>
  <si>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</si>
  <si>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</si>
  <si>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</si>
  <si>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</si>
  <si>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</si>
  <si>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</si>
  <si>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</si>
  <si>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</si>
  <si>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</si>
  <si>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</si>
  <si>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</si>
  <si>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</si>
  <si>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</si>
  <si>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</si>
  <si>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</si>
  <si>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</si>
  <si>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</si>
  <si>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</si>
  <si>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</si>
  <si>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</si>
  <si>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</si>
  <si>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</si>
  <si>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</si>
  <si>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</si>
  <si>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</si>
  <si>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</si>
  <si>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</si>
  <si>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</si>
  <si>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</si>
  <si>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</si>
  <si>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</si>
  <si>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</si>
  <si>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</si>
  <si>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</si>
  <si>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</si>
  <si>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</si>
  <si>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</si>
  <si>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</si>
  <si>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</si>
  <si>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</si>
  <si>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</si>
  <si>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</si>
  <si>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</si>
  <si>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</si>
  <si>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</si>
  <si>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</si>
  <si>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</si>
  <si>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</si>
  <si>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</si>
  <si>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</si>
  <si>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</si>
  <si>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</si>
  <si>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</si>
  <si>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</si>
  <si>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</si>
  <si>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</si>
  <si>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</si>
  <si>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</si>
  <si>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</si>
  <si>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</si>
  <si>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</si>
  <si>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</si>
  <si>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</si>
  <si>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</si>
  <si>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</si>
  <si>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</si>
  <si>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</si>
  <si>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</si>
  <si>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</si>
  <si>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</si>
  <si>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</si>
  <si>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</si>
  <si>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</si>
  <si>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</si>
  <si>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</si>
  <si>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</si>
  <si>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</si>
  <si>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</si>
  <si>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</si>
  <si>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</si>
  <si>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</si>
  <si>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</si>
  <si>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</si>
  <si>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</si>
  <si>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</si>
  <si>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</si>
  <si>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</si>
  <si>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</si>
  <si>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</si>
  <si>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</si>
  <si>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</si>
  <si>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</si>
  <si>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</si>
  <si>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</si>
  <si>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</si>
  <si>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</si>
  <si>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</si>
  <si>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</si>
  <si>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</si>
  <si>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</si>
  <si>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</si>
  <si>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</si>
  <si>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</si>
  <si>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</si>
  <si>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</si>
  <si>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</si>
  <si>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</si>
  <si>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</si>
  <si>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</si>
  <si>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</si>
  <si>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</si>
  <si>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</si>
  <si>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</si>
  <si>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</si>
  <si>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</si>
  <si>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</si>
  <si>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</si>
  <si>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</si>
  <si>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</si>
  <si>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</si>
  <si>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</si>
  <si>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</si>
  <si>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</si>
  <si>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</si>
  <si>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</si>
  <si>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</si>
  <si>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</si>
  <si>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</si>
  <si>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</si>
  <si>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</si>
  <si>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</si>
  <si>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</si>
  <si>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</si>
  <si>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</si>
  <si>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</si>
  <si>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</si>
  <si>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</si>
  <si>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</si>
  <si>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</si>
  <si>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</si>
  <si>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</si>
  <si>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</si>
  <si>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</si>
  <si>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</si>
  <si>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</si>
  <si>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</si>
  <si>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</si>
  <si>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</si>
  <si>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</si>
  <si>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</si>
  <si>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</si>
  <si>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</si>
  <si>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</si>
  <si>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</si>
  <si>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</si>
  <si>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</si>
  <si>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</si>
  <si>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</si>
  <si>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</si>
  <si>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</si>
  <si>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</si>
  <si>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</si>
  <si>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</si>
  <si>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</si>
  <si>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</si>
  <si>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</si>
  <si>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</si>
  <si>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</si>
  <si>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</si>
  <si>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</si>
  <si>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</si>
  <si>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</si>
  <si>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</si>
  <si>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</si>
  <si>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</si>
  <si>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</si>
  <si>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</si>
  <si>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</si>
  <si>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</si>
  <si>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</si>
  <si>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</si>
  <si>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</si>
  <si>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</si>
  <si>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</si>
  <si>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</si>
  <si>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</si>
  <si>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</si>
  <si>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</si>
  <si>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</si>
  <si>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</si>
  <si>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</si>
  <si>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</si>
  <si>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</si>
  <si>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</si>
  <si>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</si>
  <si>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</si>
  <si>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</si>
  <si>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</si>
  <si>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</si>
  <si>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</si>
  <si>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</si>
  <si>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</si>
  <si>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</si>
  <si>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</si>
  <si>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</si>
  <si>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</si>
  <si>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</si>
  <si>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</si>
  <si>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</si>
  <si>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</si>
  <si>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</si>
  <si>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</si>
  <si>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</si>
  <si>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</si>
  <si>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</si>
  <si>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</si>
  <si>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</si>
  <si>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</si>
  <si>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</si>
  <si>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</si>
  <si>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</si>
  <si>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</si>
  <si>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</si>
  <si>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</si>
  <si>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</si>
  <si>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</si>
  <si>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</si>
  <si>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</si>
  <si>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</si>
  <si>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</si>
  <si>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</si>
  <si>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</si>
  <si>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</si>
  <si>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</si>
  <si>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</si>
  <si>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</si>
  <si>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</si>
  <si>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</si>
  <si>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</si>
  <si>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</si>
  <si>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</si>
  <si>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</si>
  <si>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</si>
  <si>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</si>
  <si>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</si>
  <si>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</si>
  <si>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</si>
  <si>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</si>
  <si>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</si>
  <si>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</si>
  <si>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</si>
  <si>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</si>
  <si>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</si>
  <si>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</si>
  <si>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</si>
  <si>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</si>
  <si>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</si>
  <si>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</si>
  <si>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</si>
  <si>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</si>
  <si>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</si>
  <si>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</si>
  <si>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</si>
  <si>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</si>
  <si>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</si>
  <si>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</si>
  <si>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</si>
  <si>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</si>
  <si>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</si>
  <si>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</si>
  <si>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</si>
  <si>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</si>
  <si>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</si>
  <si>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</si>
  <si>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</si>
  <si>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</si>
  <si>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</si>
  <si>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</si>
  <si>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</si>
  <si>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</si>
  <si>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</si>
  <si>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</si>
  <si>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</si>
  <si>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</si>
  <si>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</si>
  <si>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</si>
  <si>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</si>
  <si>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</si>
  <si>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</si>
  <si>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</si>
  <si>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</si>
  <si>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</si>
  <si>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</si>
  <si>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</si>
  <si>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</si>
  <si>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</si>
  <si>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</si>
  <si>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</si>
  <si>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</si>
  <si>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</si>
  <si>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</si>
  <si>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</si>
  <si>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</si>
  <si>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</si>
  <si>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</si>
  <si>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</si>
  <si>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</si>
  <si>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</si>
  <si>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</si>
  <si>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</si>
  <si>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</si>
  <si>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</si>
  <si>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</si>
  <si>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</si>
  <si>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</si>
  <si>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</si>
  <si>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</si>
  <si>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</si>
  <si>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</si>
  <si>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</si>
  <si>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</si>
  <si>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</si>
  <si>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</si>
  <si>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</si>
  <si>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</si>
  <si>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</si>
  <si>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</si>
  <si>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</si>
  <si>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</si>
  <si>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</si>
  <si>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</si>
  <si>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</si>
  <si>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</si>
  <si>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</si>
  <si>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</si>
  <si>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</si>
  <si>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</si>
  <si>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</si>
  <si>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</si>
  <si>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</si>
  <si>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</si>
  <si>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</si>
  <si>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</si>
  <si>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</si>
  <si>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</si>
  <si>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</si>
  <si>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</si>
  <si>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</si>
  <si>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</si>
  <si>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</si>
  <si>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</si>
  <si>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</si>
  <si>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</si>
  <si>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</si>
  <si>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</si>
  <si>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</si>
  <si>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</si>
  <si>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</si>
  <si>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</si>
  <si>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</si>
  <si>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</si>
  <si>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</si>
  <si>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</si>
  <si>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</si>
  <si>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</si>
  <si>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</si>
  <si>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</si>
  <si>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</si>
  <si>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</si>
  <si>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</si>
  <si>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</si>
  <si>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</si>
  <si>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</si>
  <si>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</si>
  <si>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</si>
  <si>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</si>
  <si>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</si>
  <si>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</si>
  <si>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</si>
  <si>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</si>
  <si>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</si>
  <si>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</si>
  <si>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</si>
  <si>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</si>
  <si>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</si>
  <si>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</si>
  <si>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</si>
  <si>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</si>
  <si>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</si>
  <si>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</si>
  <si>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</si>
  <si>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</si>
  <si>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</si>
  <si>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</si>
  <si>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</si>
  <si>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</si>
  <si>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</si>
  <si>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</si>
  <si>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</si>
  <si>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</si>
  <si>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</si>
  <si>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</si>
  <si>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</si>
  <si>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</si>
  <si>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</si>
  <si>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</si>
  <si>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</si>
  <si>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</si>
  <si>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</si>
  <si>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</si>
  <si>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</si>
  <si>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</si>
  <si>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</si>
  <si>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</si>
  <si>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</si>
  <si>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</si>
  <si>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</si>
  <si>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</si>
  <si>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</si>
  <si>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</si>
  <si>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</si>
  <si>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</si>
  <si>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</si>
  <si>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</si>
  <si>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</si>
  <si>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</si>
  <si>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</si>
  <si>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</si>
  <si>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</si>
  <si>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</si>
  <si>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</si>
  <si>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</si>
  <si>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</si>
  <si>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</si>
  <si>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</si>
  <si>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</si>
  <si>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</si>
  <si>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</si>
  <si>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</si>
  <si>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</si>
  <si>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</si>
  <si>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</si>
  <si>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</si>
  <si>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</si>
  <si>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</si>
  <si>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</si>
  <si>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</si>
  <si>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</si>
  <si>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</si>
  <si>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</si>
  <si>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</si>
  <si>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</si>
  <si>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</si>
  <si>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</si>
  <si>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</si>
  <si>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</si>
  <si>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</si>
  <si>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</si>
  <si>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</si>
  <si>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</si>
  <si>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</si>
  <si>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</si>
  <si>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</si>
  <si>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</si>
  <si>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</si>
  <si>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</si>
  <si>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</si>
  <si>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</si>
  <si>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</si>
  <si>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</si>
  <si>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</si>
  <si>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</si>
  <si>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</si>
  <si>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</si>
  <si>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</si>
  <si>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</si>
  <si>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</si>
  <si>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</si>
  <si>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</si>
  <si>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</si>
  <si>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</si>
  <si>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</si>
  <si>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</si>
  <si>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</si>
  <si>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</si>
  <si>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</si>
  <si>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</si>
  <si>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</si>
  <si>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</si>
  <si>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</si>
  <si>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</si>
  <si>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</si>
  <si>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</si>
  <si>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</si>
  <si>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</si>
  <si>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</si>
  <si>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</si>
  <si>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</si>
  <si>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</si>
  <si>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</si>
  <si>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</si>
  <si>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</si>
  <si>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</si>
  <si>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</si>
  <si>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</si>
  <si>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</si>
  <si>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</si>
  <si>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</si>
  <si>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</si>
  <si>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</si>
  <si>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</si>
  <si>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</si>
  <si>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</si>
  <si>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</si>
  <si>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</si>
  <si>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</si>
  <si>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</si>
  <si>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</si>
  <si>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</si>
  <si>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</si>
  <si>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</si>
  <si>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</si>
  <si>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</si>
  <si>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</si>
  <si>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</si>
  <si>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</si>
  <si>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</si>
  <si>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</si>
  <si>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</si>
  <si>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</si>
  <si>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</si>
  <si>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</si>
  <si>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</si>
  <si>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</si>
  <si>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</si>
  <si>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</si>
  <si>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</si>
  <si>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</si>
  <si>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</si>
  <si>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</si>
  <si>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</si>
  <si>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</si>
  <si>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</si>
  <si>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</si>
  <si>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</si>
  <si>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</si>
  <si>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</si>
  <si>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</si>
  <si>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</si>
  <si>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</si>
  <si>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</si>
  <si>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</si>
  <si>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</si>
  <si>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</si>
  <si>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</si>
  <si>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</si>
  <si>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</si>
  <si>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</si>
  <si>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</si>
  <si>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</si>
  <si>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</si>
  <si>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</si>
  <si>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</si>
  <si>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</si>
  <si>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</si>
  <si>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</si>
  <si>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</si>
  <si>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</si>
  <si>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</si>
  <si>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</si>
  <si>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</si>
  <si>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</si>
  <si>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</si>
  <si>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</si>
  <si>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</si>
  <si>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</si>
  <si>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</si>
  <si>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</si>
  <si>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</si>
  <si>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</si>
  <si>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</si>
  <si>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</si>
  <si>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</si>
  <si>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</si>
  <si>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</si>
  <si>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</si>
  <si>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</si>
  <si>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</si>
  <si>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</si>
  <si>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</si>
  <si>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</si>
  <si>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</si>
  <si>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</si>
  <si>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</si>
  <si>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</si>
  <si>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</si>
  <si>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</si>
  <si>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</si>
  <si>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</si>
  <si>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</si>
  <si>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</si>
  <si>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</si>
  <si>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</si>
  <si>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</si>
  <si>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</si>
  <si>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</si>
  <si>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</si>
  <si>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</si>
  <si>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</si>
  <si>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</si>
  <si>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</si>
  <si>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</si>
  <si>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</si>
  <si>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</si>
  <si>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</si>
  <si>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</si>
  <si>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</si>
  <si>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</si>
  <si>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</si>
  <si>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</si>
  <si>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</si>
  <si>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</si>
  <si>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</si>
  <si>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</si>
  <si>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</si>
  <si>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</si>
  <si>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</si>
  <si>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</si>
  <si>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</si>
  <si>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</si>
  <si>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</si>
  <si>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</si>
  <si>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</si>
  <si>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</si>
  <si>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</si>
  <si>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</si>
  <si>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</si>
  <si>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</si>
  <si>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</si>
  <si>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</si>
  <si>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</si>
  <si>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</si>
  <si>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</si>
  <si>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</si>
  <si>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</si>
  <si>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</si>
  <si>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</si>
  <si>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</si>
  <si>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</si>
  <si>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</si>
  <si>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</si>
  <si>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</si>
  <si>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</si>
  <si>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</si>
  <si>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</si>
  <si>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</si>
  <si>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</si>
  <si>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</si>
  <si>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</si>
  <si>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</si>
  <si>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</si>
  <si>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</si>
  <si>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</si>
  <si>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</si>
  <si>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</si>
  <si>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</si>
  <si>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</si>
  <si>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</si>
  <si>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</si>
  <si>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</si>
  <si>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</si>
  <si>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</si>
  <si>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</si>
  <si>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</si>
  <si>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</si>
  <si>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</si>
  <si>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</si>
  <si>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</si>
  <si>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</si>
  <si>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</si>
  <si>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</si>
  <si>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</si>
  <si>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</si>
  <si>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</si>
  <si>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</si>
  <si>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</si>
  <si>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</si>
  <si>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</si>
  <si>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</si>
  <si>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</si>
  <si>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</si>
  <si>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</si>
  <si>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</si>
  <si>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</si>
  <si>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</si>
  <si>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</si>
  <si>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</si>
  <si>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</si>
  <si>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</si>
  <si>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</si>
  <si>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</si>
  <si>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</si>
  <si>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</si>
  <si>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</si>
  <si>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</si>
  <si>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</si>
  <si>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</si>
  <si>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</si>
  <si>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</si>
  <si>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</si>
  <si>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</si>
  <si>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</si>
  <si>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</si>
  <si>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</si>
  <si>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</si>
  <si>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</si>
  <si>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</si>
  <si>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</si>
  <si>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</si>
  <si>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</si>
  <si>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</si>
  <si>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</si>
  <si>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</si>
  <si>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</si>
  <si>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</si>
  <si>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</si>
  <si>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</si>
  <si>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</si>
  <si>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</si>
  <si>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</si>
  <si>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</si>
  <si>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</si>
  <si>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</si>
  <si>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</si>
  <si>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</si>
  <si>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</si>
  <si>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</si>
  <si>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</si>
  <si>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</si>
  <si>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</si>
  <si>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</si>
  <si>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</si>
  <si>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</si>
  <si>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</si>
  <si>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</si>
  <si>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</si>
  <si>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</si>
  <si>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</si>
  <si>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</si>
  <si>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</si>
  <si>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</si>
  <si>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</si>
  <si>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</si>
  <si>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</si>
  <si>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</si>
  <si>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</si>
  <si>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</si>
  <si>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</si>
  <si>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</si>
  <si>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</si>
  <si>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</si>
  <si>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</si>
  <si>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</si>
  <si>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</si>
  <si>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</si>
  <si>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</si>
  <si>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</si>
  <si>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</si>
  <si>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</si>
  <si>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</si>
  <si>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</si>
  <si>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</si>
  <si>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</si>
  <si>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</si>
  <si>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</si>
  <si>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</si>
  <si>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</si>
  <si>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</si>
  <si>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</si>
  <si>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</si>
  <si>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</si>
  <si>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</si>
  <si>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</si>
  <si>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</si>
  <si>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</si>
  <si>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</si>
  <si>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</si>
  <si>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</si>
  <si>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</si>
  <si>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</si>
  <si>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</si>
  <si>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</si>
  <si>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</si>
  <si>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</si>
  <si>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</si>
  <si>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</si>
  <si>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</si>
  <si>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</si>
  <si>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</si>
  <si>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</si>
  <si>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</si>
  <si>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</si>
  <si>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</si>
  <si>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</si>
  <si>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</si>
  <si>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</si>
  <si>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</si>
  <si>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</si>
  <si>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</si>
  <si>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</si>
  <si>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</si>
  <si>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</si>
  <si>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</si>
  <si>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</si>
  <si>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</si>
  <si>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</si>
  <si>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</si>
  <si>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</si>
  <si>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</si>
  <si>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</si>
  <si>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</si>
  <si>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</si>
  <si>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</si>
  <si>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</si>
  <si>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</si>
  <si>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</si>
  <si>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</si>
  <si>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</si>
  <si>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</si>
  <si>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</si>
  <si>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</si>
  <si>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</si>
  <si>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</si>
  <si>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</si>
  <si>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</si>
  <si>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</si>
  <si>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</si>
  <si>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</si>
  <si>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</si>
  <si>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</si>
  <si>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</si>
  <si>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</si>
  <si>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</si>
  <si>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</si>
  <si>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</si>
  <si>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</si>
  <si>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</si>
  <si>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</si>
  <si>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</si>
  <si>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</si>
  <si>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</si>
  <si>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</si>
  <si>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</si>
  <si>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</si>
  <si>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</si>
  <si>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</si>
  <si>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</si>
  <si>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</si>
  <si>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</si>
  <si>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</si>
  <si>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</si>
  <si>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</si>
  <si>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</si>
  <si>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</si>
  <si>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</si>
  <si>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</si>
  <si>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</si>
  <si>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</si>
  <si>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</si>
  <si>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</si>
  <si>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</si>
  <si>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</si>
  <si>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</si>
  <si>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</si>
  <si>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</si>
  <si>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</si>
  <si>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</si>
  <si>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</si>
  <si>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</si>
  <si>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</si>
  <si>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</si>
  <si>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</si>
  <si>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</si>
  <si>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</si>
  <si>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</si>
  <si>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</si>
  <si>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</si>
  <si>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</si>
  <si>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</si>
  <si>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</si>
  <si>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</si>
  <si>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</si>
  <si>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</si>
  <si>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</si>
  <si>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</si>
  <si>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</si>
  <si>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</si>
  <si>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</si>
  <si>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</si>
  <si>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</si>
  <si>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</si>
  <si>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</si>
  <si>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</si>
  <si>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</si>
  <si>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</si>
  <si>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</si>
  <si>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</si>
  <si>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</si>
  <si>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</si>
  <si>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</si>
  <si>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</si>
  <si>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</si>
  <si>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</si>
  <si>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</si>
  <si>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</si>
  <si>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</si>
  <si>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</si>
  <si>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</si>
  <si>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</si>
  <si>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</si>
  <si>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</si>
  <si>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</si>
  <si>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</si>
  <si>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</si>
  <si>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</si>
  <si>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</si>
  <si>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</si>
  <si>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</si>
  <si>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</si>
  <si>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</si>
  <si>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</si>
  <si>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</si>
  <si>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</si>
  <si>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</si>
  <si>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</si>
  <si>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</si>
  <si>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</si>
  <si>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</si>
  <si>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</si>
  <si>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</si>
  <si>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</si>
  <si>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</si>
  <si>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</si>
  <si>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</si>
  <si>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</si>
  <si>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</si>
  <si>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</si>
  <si>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</si>
  <si>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</si>
  <si>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</si>
  <si>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</si>
  <si>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</si>
  <si>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</si>
  <si>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</si>
  <si>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</si>
  <si>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</si>
  <si>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</si>
  <si>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</si>
  <si>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</si>
  <si>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</si>
  <si>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</si>
  <si>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</si>
  <si>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</si>
  <si>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</si>
  <si>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</si>
  <si>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</si>
  <si>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</si>
  <si>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</si>
  <si>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</si>
  <si>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</si>
  <si>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</si>
  <si>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</si>
  <si>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</si>
  <si>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</si>
  <si>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</si>
  <si>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</si>
  <si>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</si>
  <si>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</si>
  <si>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</si>
  <si>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</si>
  <si>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</si>
  <si>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</si>
  <si>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</si>
  <si>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</si>
  <si>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</si>
  <si>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</si>
  <si>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</si>
  <si>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</si>
  <si>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</si>
  <si>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</si>
  <si>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</si>
  <si>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</si>
  <si>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</si>
  <si>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</si>
  <si>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</si>
  <si>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</si>
  <si>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</si>
  <si>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</si>
  <si>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</si>
  <si>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</si>
  <si>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</si>
  <si>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</si>
  <si>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</si>
  <si>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</si>
  <si>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</si>
  <si>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</si>
  <si>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</si>
  <si>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</si>
  <si>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</si>
  <si>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</si>
  <si>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</si>
  <si>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</si>
  <si>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</si>
  <si>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</si>
  <si>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</si>
  <si>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</si>
  <si>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</si>
  <si>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</si>
  <si>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</si>
  <si>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</si>
  <si>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</si>
  <si>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</si>
  <si>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</si>
  <si>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</si>
  <si>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</si>
  <si>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</si>
  <si>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</si>
  <si>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</si>
  <si>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</si>
  <si>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</si>
  <si>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</si>
  <si>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</si>
  <si>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</si>
  <si>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</si>
  <si>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</si>
  <si>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</si>
  <si>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</si>
  <si>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</si>
  <si>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</si>
  <si>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</si>
  <si>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</si>
  <si>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</si>
  <si>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</si>
  <si>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</si>
  <si>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</si>
  <si>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</si>
  <si>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</si>
  <si>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</si>
  <si>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</si>
  <si>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</si>
  <si>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</si>
  <si>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</si>
  <si>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</si>
  <si>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</si>
  <si>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</si>
  <si>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</si>
  <si>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</si>
  <si>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</si>
  <si>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</si>
  <si>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</si>
  <si>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</si>
  <si>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</si>
  <si>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</si>
  <si>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</si>
  <si>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</si>
  <si>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</si>
  <si>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</si>
  <si>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</si>
  <si>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</si>
  <si>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</si>
  <si>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</si>
  <si>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</si>
  <si>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</si>
  <si>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</si>
  <si>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</si>
  <si>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</si>
  <si>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</si>
  <si>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</si>
  <si>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</si>
  <si>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</si>
  <si>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</si>
  <si>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</si>
  <si>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</si>
  <si>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</si>
  <si>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</si>
  <si>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</si>
  <si>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</si>
  <si>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</si>
  <si>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</si>
  <si>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</si>
  <si>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</si>
  <si>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</si>
  <si>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</si>
  <si>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</si>
  <si>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</si>
  <si>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</si>
  <si>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</si>
  <si>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</si>
  <si>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</si>
  <si>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</si>
  <si>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</si>
  <si>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</si>
  <si>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</si>
  <si>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</si>
  <si>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</si>
  <si>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</si>
  <si>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</si>
  <si>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</si>
  <si>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</si>
  <si>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</si>
  <si>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</si>
  <si>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</si>
  <si>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</si>
  <si>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</si>
  <si>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</si>
  <si>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</si>
  <si>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</si>
  <si>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</si>
  <si>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</si>
  <si>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</si>
  <si>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</si>
  <si>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</si>
  <si>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</si>
  <si>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</si>
  <si>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</si>
  <si>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</si>
  <si>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</si>
  <si>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</si>
  <si>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</si>
  <si>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</si>
  <si>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</si>
  <si>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</si>
  <si>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</si>
  <si>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</si>
  <si>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</si>
  <si>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</si>
  <si>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</si>
  <si>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</si>
  <si>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</si>
  <si>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</si>
  <si>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</si>
  <si>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</si>
  <si>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</si>
  <si>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</si>
  <si>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</si>
  <si>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</si>
  <si>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</si>
  <si>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</si>
  <si>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</si>
  <si>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</si>
  <si>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</si>
  <si>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</si>
  <si>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</si>
  <si>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</si>
  <si>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</si>
  <si>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</si>
  <si>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</si>
  <si>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</si>
  <si>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</si>
  <si>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</si>
  <si>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</si>
  <si>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</si>
  <si>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</si>
  <si>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</si>
  <si>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</si>
  <si>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</si>
  <si>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</si>
  <si>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</si>
  <si>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</si>
  <si>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</si>
  <si>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</si>
  <si>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</si>
  <si>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</si>
  <si>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</si>
  <si>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</si>
  <si>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</si>
  <si>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</si>
  <si>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</si>
  <si>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</si>
  <si>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</si>
  <si>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</si>
  <si>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</si>
  <si>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</si>
  <si>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</si>
  <si>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</si>
  <si>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</si>
  <si>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</si>
  <si>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</si>
  <si>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</si>
  <si>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</si>
  <si>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</si>
  <si>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</si>
  <si>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</si>
  <si>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</si>
  <si>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</si>
  <si>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</si>
  <si>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</si>
  <si>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</si>
  <si>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</si>
  <si>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</si>
  <si>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</si>
  <si>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</si>
  <si>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</si>
  <si>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</si>
  <si>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</si>
  <si>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</si>
  <si>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</si>
  <si>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</si>
  <si>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</si>
  <si>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</si>
  <si>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</si>
  <si>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</si>
  <si>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</si>
  <si>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</si>
  <si>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</si>
  <si>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</si>
  <si>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</si>
  <si>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</si>
  <si>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</si>
  <si>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</si>
  <si>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</si>
  <si>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</si>
  <si>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</si>
  <si>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</si>
  <si>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</si>
  <si>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</si>
  <si>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</si>
  <si>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</si>
  <si>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</si>
  <si>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</si>
  <si>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</si>
  <si>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</si>
  <si>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</si>
  <si>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</si>
  <si>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</si>
  <si>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</si>
  <si>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</si>
  <si>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</si>
  <si>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</si>
  <si>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</si>
  <si>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</si>
  <si>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</si>
  <si>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</si>
  <si>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</si>
  <si>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</si>
  <si>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</si>
  <si>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</si>
  <si>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</si>
  <si>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</si>
  <si>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</si>
  <si>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</si>
  <si>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</si>
  <si>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</si>
  <si>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</si>
  <si>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</si>
  <si>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</si>
  <si>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</si>
  <si>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</si>
  <si>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</si>
  <si>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</si>
  <si>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</si>
  <si>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</si>
  <si>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</si>
  <si>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</si>
  <si>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</si>
  <si>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</si>
  <si>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</si>
  <si>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</si>
  <si>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</si>
  <si>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</si>
  <si>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</si>
  <si>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</si>
  <si>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</si>
  <si>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</si>
  <si>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</si>
  <si>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</si>
  <si>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</si>
  <si>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</si>
  <si>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</si>
  <si>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</si>
  <si>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</si>
  <si>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</si>
  <si>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</si>
  <si>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</si>
  <si>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</si>
  <si>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</si>
  <si>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</si>
  <si>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</si>
  <si>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</si>
  <si>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</si>
  <si>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</si>
  <si>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</si>
  <si>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</si>
  <si>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</si>
  <si>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</si>
  <si>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</si>
  <si>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</si>
  <si>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</si>
  <si>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</si>
  <si>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</si>
  <si>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</si>
  <si>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</si>
  <si>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</si>
  <si>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</si>
  <si>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</si>
  <si>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</si>
  <si>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</si>
  <si>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</si>
  <si>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</si>
  <si>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</si>
  <si>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</si>
  <si>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</si>
  <si>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</si>
  <si>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</si>
  <si>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</si>
  <si>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</si>
  <si>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</si>
  <si>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</si>
  <si>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</si>
  <si>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</si>
  <si>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</si>
  <si>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</si>
  <si>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</si>
  <si>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</si>
  <si>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</si>
  <si>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</si>
  <si>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</si>
  <si>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</si>
  <si>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</si>
  <si>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</si>
  <si>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</si>
  <si>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</si>
  <si>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</si>
  <si>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</si>
  <si>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</si>
  <si>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</si>
  <si>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</si>
  <si>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</si>
  <si>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</si>
  <si>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</si>
  <si>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</si>
  <si>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</si>
  <si>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</si>
  <si>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</si>
  <si>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</si>
  <si>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</si>
  <si>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</si>
  <si>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</si>
  <si>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</si>
  <si>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</si>
  <si>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</si>
  <si>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</si>
  <si>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</si>
  <si>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</si>
  <si>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</si>
  <si>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</si>
  <si>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</si>
  <si>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</si>
  <si>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</si>
  <si>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</si>
  <si>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</si>
  <si>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</si>
  <si>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</si>
  <si>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</si>
  <si>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</si>
  <si>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</si>
  <si>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</si>
  <si>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</si>
  <si>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</si>
  <si>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</si>
  <si>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</si>
  <si>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</si>
  <si>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</si>
  <si>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</si>
  <si>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</si>
  <si>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</si>
  <si>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</si>
  <si>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</si>
  <si>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</si>
  <si>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</si>
  <si>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</si>
  <si>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</si>
  <si>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</si>
  <si>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</si>
  <si>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</si>
  <si>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</si>
  <si>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</si>
  <si>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</si>
  <si>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</si>
  <si>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</si>
  <si>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</si>
  <si>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</si>
  <si>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</si>
  <si>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</si>
  <si>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</si>
  <si>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</si>
  <si>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</si>
  <si>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</si>
  <si>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</si>
  <si>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</si>
  <si>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</si>
  <si>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</si>
  <si>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</si>
  <si>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</si>
  <si>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</si>
  <si>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</si>
  <si>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</si>
  <si>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</si>
  <si>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</si>
  <si>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</si>
  <si>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</si>
  <si>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</si>
  <si>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</si>
  <si>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</si>
  <si>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</si>
  <si>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</si>
  <si>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</si>
  <si>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</si>
  <si>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</si>
  <si>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</si>
  <si>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</si>
  <si>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</si>
  <si>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</si>
  <si>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</si>
  <si>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</si>
  <si>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</si>
  <si>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</si>
  <si>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</si>
  <si>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</si>
  <si>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</si>
  <si>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</si>
  <si>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</si>
  <si>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</si>
  <si>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</si>
  <si>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</si>
  <si>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</si>
  <si>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</si>
  <si>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</si>
  <si>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</si>
  <si>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</si>
  <si>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</si>
  <si>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</si>
  <si>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</si>
  <si>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</si>
  <si>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</si>
  <si>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</si>
  <si>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</si>
  <si>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</si>
  <si>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</si>
  <si>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</si>
  <si>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</si>
  <si>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</si>
  <si>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</si>
  <si>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</si>
  <si>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</si>
  <si>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</si>
  <si>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</si>
  <si>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</si>
  <si>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</si>
  <si>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</si>
  <si>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</si>
  <si>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</si>
  <si>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</si>
  <si>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</si>
  <si>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</si>
  <si>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</si>
  <si>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</si>
  <si>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</si>
  <si>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</si>
  <si>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</si>
  <si>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</si>
  <si>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</si>
  <si>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</si>
  <si>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</si>
  <si>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</si>
  <si>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</si>
  <si>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</si>
  <si>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</si>
  <si>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</si>
  <si>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</si>
  <si>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</si>
  <si>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</si>
  <si>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</si>
  <si>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</si>
  <si>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</si>
  <si>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</si>
  <si>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</si>
  <si>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</si>
  <si>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</si>
  <si>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</si>
  <si>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</si>
  <si>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</si>
  <si>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</si>
  <si>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</si>
  <si>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</si>
  <si>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</si>
  <si>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</si>
  <si>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</si>
  <si>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</si>
  <si>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</si>
  <si>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</si>
  <si>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</si>
  <si>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</si>
  <si>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</si>
  <si>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</si>
  <si>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</si>
  <si>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</si>
  <si>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</si>
  <si>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</si>
  <si>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</si>
  <si>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</si>
  <si>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</si>
  <si>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</si>
  <si>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</si>
  <si>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</si>
  <si>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</si>
  <si>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</si>
  <si>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</si>
  <si>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</si>
  <si>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</si>
  <si>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</si>
  <si>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</si>
  <si>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</si>
  <si>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</si>
  <si>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</si>
  <si>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</si>
  <si>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</si>
  <si>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</si>
  <si>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</si>
  <si>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</si>
  <si>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</si>
  <si>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</si>
  <si>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</si>
  <si>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</si>
  <si>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</si>
  <si>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</si>
  <si>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</si>
  <si>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</si>
  <si>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</si>
  <si>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</si>
  <si>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</si>
  <si>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</si>
  <si>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</si>
  <si>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</si>
  <si>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</si>
  <si>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</si>
  <si>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</si>
  <si>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</si>
  <si>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</si>
  <si>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</si>
  <si>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</si>
  <si>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</si>
  <si>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</si>
  <si>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</si>
  <si>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</si>
  <si>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</si>
  <si>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</si>
  <si>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</si>
  <si>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</si>
  <si>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</si>
  <si>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</si>
  <si>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</si>
  <si>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</si>
  <si>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</si>
  <si>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</si>
  <si>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</si>
  <si>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</si>
  <si>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</si>
  <si>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</si>
  <si>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</si>
  <si>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</si>
  <si>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</si>
  <si>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</si>
  <si>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</si>
  <si>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</si>
  <si>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</si>
  <si>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</si>
  <si>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</si>
  <si>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</si>
  <si>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</si>
  <si>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</si>
  <si>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</si>
  <si>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</si>
  <si>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</si>
  <si>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</si>
  <si>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</si>
  <si>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</si>
  <si>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</si>
  <si>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</si>
  <si>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</si>
  <si>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</si>
  <si>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</si>
  <si>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</si>
  <si>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</si>
  <si>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</si>
  <si>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</si>
  <si>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</si>
  <si>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</si>
  <si>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</si>
  <si>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</si>
  <si>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</si>
  <si>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</si>
  <si>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</si>
  <si>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</si>
  <si>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</si>
  <si>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</si>
  <si>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</si>
  <si>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</si>
  <si>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</si>
  <si>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</si>
  <si>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</si>
  <si>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</si>
  <si>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</si>
  <si>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</si>
  <si>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</si>
  <si>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</si>
  <si>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</si>
  <si>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</si>
  <si>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</si>
  <si>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</si>
  <si>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</si>
  <si>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</si>
  <si>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</si>
  <si>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</si>
  <si>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</si>
  <si>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</si>
  <si>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</si>
  <si>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</si>
  <si>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</si>
  <si>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</si>
  <si>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</si>
  <si>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</si>
  <si>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</si>
  <si>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</si>
  <si>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</si>
  <si>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</si>
  <si>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</si>
  <si>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</si>
  <si>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</si>
  <si>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</si>
  <si>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</si>
  <si>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</si>
  <si>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</si>
  <si>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</si>
  <si>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</si>
  <si>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</si>
  <si>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</si>
  <si>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</si>
  <si>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</si>
  <si>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</si>
  <si>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</si>
  <si>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</si>
  <si>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</si>
  <si>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</si>
  <si>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</si>
  <si>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</si>
  <si>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</si>
  <si>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</si>
  <si>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</si>
  <si>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</si>
  <si>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</si>
  <si>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</si>
  <si>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</si>
  <si>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</si>
  <si>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</si>
  <si>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</si>
  <si>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</si>
  <si>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</si>
  <si>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</si>
  <si>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</si>
  <si>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</si>
  <si>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</si>
  <si>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</si>
  <si>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</si>
  <si>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</si>
  <si>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</si>
  <si>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</si>
  <si>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</si>
  <si>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</si>
  <si>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</si>
  <si>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</si>
  <si>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</si>
  <si>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</si>
  <si>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</si>
  <si>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</si>
  <si>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</si>
  <si>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</si>
  <si>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</si>
  <si>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</si>
  <si>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</si>
  <si>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</si>
  <si>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</si>
  <si>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</si>
  <si>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</si>
  <si>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</si>
  <si>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</si>
  <si>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</si>
  <si>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</si>
  <si>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</si>
  <si>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</si>
  <si>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</si>
  <si>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</si>
  <si>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</si>
  <si>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</si>
  <si>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</si>
  <si>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</si>
  <si>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</si>
  <si>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</si>
  <si>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</si>
  <si>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</si>
  <si>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</si>
  <si>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</si>
  <si>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</si>
  <si>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</si>
  <si>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</si>
  <si>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</si>
  <si>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</si>
  <si>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</si>
  <si>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</si>
  <si>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</si>
  <si>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</si>
  <si>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</si>
  <si>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</si>
  <si>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</si>
  <si>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</si>
  <si>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</si>
  <si>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</si>
  <si>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</si>
  <si>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</si>
  <si>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</si>
  <si>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</si>
  <si>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</si>
  <si>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</si>
  <si>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</si>
  <si>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</si>
  <si>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</si>
  <si>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</si>
  <si>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</si>
  <si>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</si>
  <si>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</si>
  <si>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</si>
  <si>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</si>
  <si>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</si>
  <si>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</si>
  <si>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</si>
  <si>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</si>
  <si>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</si>
  <si>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</si>
  <si>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</si>
  <si>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</si>
  <si>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</si>
  <si>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</si>
  <si>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</si>
  <si>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</si>
  <si>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</si>
  <si>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</si>
  <si>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</si>
  <si>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</si>
  <si>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</si>
  <si>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</si>
  <si>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</si>
  <si>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</si>
  <si>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</si>
  <si>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</si>
  <si>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</si>
  <si>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</si>
  <si>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</si>
  <si>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</si>
  <si>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</si>
  <si>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</si>
  <si>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</si>
  <si>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</si>
  <si>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</si>
  <si>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</si>
  <si>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</si>
  <si>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</si>
  <si>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</si>
  <si>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</si>
  <si>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</si>
  <si>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</si>
  <si>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</si>
  <si>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</si>
  <si>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</si>
  <si>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</si>
  <si>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</si>
  <si>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</si>
  <si>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</si>
  <si>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</si>
  <si>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</si>
  <si>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</si>
  <si>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</si>
  <si>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</si>
  <si>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</si>
  <si>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</si>
  <si>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</si>
  <si>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</si>
  <si>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</si>
  <si>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</si>
  <si>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</si>
  <si>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</si>
  <si>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</si>
  <si>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</si>
  <si>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</si>
  <si>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</si>
  <si>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</si>
  <si>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</si>
  <si>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</si>
  <si>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</si>
  <si>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</si>
  <si>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</si>
  <si>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</si>
  <si>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</si>
  <si>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</si>
  <si>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</si>
  <si>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</si>
  <si>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</si>
  <si>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</si>
  <si>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</si>
  <si>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</si>
  <si>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</si>
  <si>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</si>
  <si>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</si>
  <si>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</si>
  <si>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</si>
  <si>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</si>
  <si>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</si>
  <si>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</si>
  <si>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</si>
  <si>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</si>
  <si>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</si>
  <si>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</si>
  <si>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</si>
  <si>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</si>
  <si>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</si>
  <si>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</si>
  <si>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</si>
  <si>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</si>
  <si>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</si>
  <si>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</si>
  <si>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</si>
  <si>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</si>
  <si>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</si>
  <si>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</si>
  <si>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</si>
  <si>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</si>
  <si>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</si>
  <si>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</si>
  <si>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</si>
  <si>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</si>
  <si>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</si>
  <si>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</si>
  <si>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</si>
  <si>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</si>
  <si>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</si>
  <si>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</si>
  <si>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</si>
  <si>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</si>
  <si>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</si>
  <si>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</si>
  <si>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</si>
  <si>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</si>
  <si>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</si>
  <si>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</si>
  <si>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</si>
  <si>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</si>
  <si>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</si>
  <si>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</si>
  <si>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</si>
  <si>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</si>
  <si>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</si>
  <si>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</si>
  <si>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</si>
  <si>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</si>
  <si>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</si>
  <si>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</si>
  <si>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</si>
  <si>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</si>
  <si>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</si>
  <si>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</si>
  <si>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</si>
  <si>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</si>
  <si>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</si>
  <si>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</si>
  <si>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</si>
  <si>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</si>
  <si>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</si>
  <si>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</si>
  <si>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</si>
  <si>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</si>
  <si>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</si>
  <si>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</si>
  <si>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</si>
  <si>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</si>
  <si>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</si>
  <si>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</si>
  <si>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</si>
  <si>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</si>
  <si>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</si>
  <si>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</si>
  <si>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</si>
  <si>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</si>
  <si>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</si>
  <si>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</si>
  <si>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</si>
  <si>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</si>
  <si>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</si>
  <si>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</si>
  <si>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</si>
  <si>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</si>
  <si>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</si>
  <si>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</si>
  <si>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</si>
  <si>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</si>
  <si>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</si>
  <si>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</si>
  <si>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</si>
  <si>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</si>
  <si>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</si>
  <si>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</si>
  <si>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</si>
  <si>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</si>
  <si>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</si>
  <si>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</si>
  <si>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</si>
  <si>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</si>
  <si>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</si>
  <si>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</si>
  <si>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</si>
  <si>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</si>
  <si>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</si>
  <si>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</si>
  <si>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</si>
  <si>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</si>
  <si>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</si>
  <si>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</si>
  <si>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</si>
  <si>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</si>
  <si>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</si>
  <si>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</si>
  <si>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</si>
  <si>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</si>
  <si>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</si>
  <si>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</si>
  <si>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</si>
  <si>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</si>
  <si>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</si>
  <si>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</si>
  <si>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</si>
  <si>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</si>
  <si>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</si>
  <si>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</si>
  <si>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</si>
  <si>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</si>
  <si>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</si>
  <si>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</si>
  <si>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</si>
  <si>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</si>
  <si>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</si>
  <si>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</si>
  <si>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</si>
  <si>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</si>
  <si>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</si>
  <si>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</si>
  <si>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</si>
  <si>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</si>
  <si>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</si>
  <si>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</si>
  <si>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</si>
  <si>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</si>
  <si>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</si>
  <si>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</si>
  <si>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</si>
  <si>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</si>
  <si>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</si>
  <si>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</si>
  <si>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</si>
  <si>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</si>
  <si>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</si>
  <si>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</si>
  <si>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</si>
  <si>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</si>
  <si>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</si>
  <si>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</si>
  <si>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</si>
  <si>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</si>
  <si>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</si>
  <si>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</si>
  <si>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</si>
  <si>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</si>
  <si>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</si>
  <si>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</si>
  <si>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</si>
  <si>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</si>
  <si>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</si>
  <si>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</si>
  <si>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</si>
  <si>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</si>
  <si>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</si>
  <si>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</si>
  <si>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</si>
  <si>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</si>
  <si>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</si>
  <si>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</si>
  <si>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</si>
  <si>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</si>
  <si>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</si>
  <si>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</si>
  <si>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</si>
  <si>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</si>
  <si>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</si>
  <si>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</si>
  <si>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</si>
  <si>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</si>
  <si>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</si>
  <si>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</si>
  <si>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</si>
  <si>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</si>
  <si>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</si>
  <si>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</si>
  <si>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</si>
  <si>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</si>
  <si>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</si>
  <si>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</si>
  <si>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</si>
  <si>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</si>
  <si>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</si>
  <si>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</si>
  <si>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</si>
  <si>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</si>
  <si>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</si>
  <si>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</si>
  <si>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</si>
  <si>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</si>
  <si>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</si>
  <si>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</si>
  <si>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</si>
  <si>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</si>
  <si>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</si>
  <si>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</si>
  <si>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</si>
  <si>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</si>
  <si>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</si>
  <si>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</si>
  <si>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</si>
  <si>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</si>
  <si>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</si>
  <si>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</si>
  <si>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</si>
  <si>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</si>
  <si>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</si>
  <si>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</si>
  <si>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</si>
  <si>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</si>
  <si>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</si>
  <si>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</si>
  <si>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</si>
  <si>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</si>
  <si>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</si>
  <si>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</si>
  <si>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</si>
  <si>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</si>
  <si>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</si>
  <si>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</si>
  <si>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</si>
  <si>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</si>
  <si>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</si>
  <si>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</si>
  <si>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</si>
  <si>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</si>
  <si>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</si>
  <si>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</si>
  <si>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</si>
  <si>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</si>
  <si>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</si>
  <si>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</si>
  <si>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</si>
  <si>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</si>
  <si>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</si>
  <si>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</si>
  <si>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</si>
  <si>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</si>
  <si>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</si>
  <si>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</si>
  <si>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</si>
  <si>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</si>
  <si>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</si>
  <si>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</si>
  <si>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</si>
  <si>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</si>
  <si>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</si>
  <si>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</si>
  <si>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</si>
  <si>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</si>
  <si>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</si>
  <si>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</si>
  <si>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</si>
  <si>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</si>
  <si>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</si>
  <si>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</si>
  <si>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</si>
  <si>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</si>
  <si>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</si>
  <si>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</si>
  <si>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</si>
  <si>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</si>
  <si>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</si>
  <si>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</si>
  <si>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</si>
  <si>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</si>
  <si>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</si>
  <si>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</si>
  <si>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</si>
  <si>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</si>
  <si>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</si>
  <si>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</si>
  <si>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</si>
  <si>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</si>
  <si>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</si>
  <si>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</si>
  <si>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</si>
  <si>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</si>
  <si>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</si>
  <si>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</si>
  <si>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</si>
  <si>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</si>
  <si>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</si>
  <si>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</si>
  <si>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</si>
  <si>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</si>
  <si>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</si>
  <si>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</si>
  <si>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</si>
  <si>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</si>
  <si>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</si>
  <si>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</si>
  <si>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</si>
  <si>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</si>
  <si>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</si>
  <si>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</si>
  <si>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</si>
  <si>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</si>
  <si>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</si>
  <si>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</si>
  <si>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</si>
  <si>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</si>
  <si>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</si>
  <si>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</si>
  <si>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</si>
  <si>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</si>
  <si>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</si>
  <si>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</si>
  <si>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</si>
  <si>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</si>
  <si>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</si>
  <si>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</si>
  <si>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</si>
  <si>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</si>
  <si>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</si>
  <si>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</si>
  <si>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</si>
  <si>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</si>
  <si>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</si>
  <si>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</si>
  <si>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</si>
  <si>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</si>
  <si>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</si>
  <si>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</si>
  <si>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</si>
  <si>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</si>
  <si>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</si>
  <si>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</si>
  <si>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</si>
  <si>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</si>
  <si>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</si>
  <si>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</si>
  <si>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</si>
  <si>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</si>
  <si>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</si>
  <si>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</si>
  <si>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</si>
  <si>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</si>
  <si>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</si>
  <si>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</si>
  <si>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</si>
  <si>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</si>
  <si>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</si>
  <si>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</si>
  <si>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</si>
  <si>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</si>
  <si>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</si>
  <si>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</si>
  <si>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</si>
  <si>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</si>
  <si>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</si>
  <si>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</si>
  <si>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</si>
  <si>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</si>
  <si>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</si>
  <si>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</si>
  <si>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</si>
  <si>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</si>
  <si>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</si>
  <si>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</si>
  <si>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</si>
  <si>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</si>
  <si>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</si>
  <si>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</si>
  <si>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</si>
  <si>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</si>
  <si>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</si>
  <si>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</si>
  <si>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</si>
  <si>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</si>
  <si>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</si>
  <si>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</si>
  <si>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</si>
  <si>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</si>
  <si>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</si>
  <si>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</si>
  <si>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</si>
  <si>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</si>
  <si>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</si>
  <si>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</si>
  <si>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</si>
  <si>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</si>
  <si>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</si>
  <si>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</si>
  <si>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</si>
  <si>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</si>
  <si>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</si>
  <si>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</si>
  <si>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</si>
  <si>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</si>
  <si>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</si>
  <si>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</si>
  <si>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</si>
  <si>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</si>
  <si>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</si>
  <si>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</si>
  <si>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</si>
  <si>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</si>
  <si>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</si>
  <si>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</si>
  <si>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</si>
  <si>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</si>
  <si>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</si>
  <si>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</si>
  <si>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</si>
  <si>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</si>
  <si>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</si>
  <si>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</si>
  <si>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</si>
  <si>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</si>
  <si>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</si>
  <si>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</si>
  <si>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</si>
  <si>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</si>
  <si>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</si>
  <si>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</si>
  <si>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</si>
  <si>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</si>
  <si>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</si>
  <si>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</si>
  <si>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</si>
  <si>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</si>
  <si>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</si>
  <si>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</si>
  <si>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</si>
  <si>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</si>
  <si>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</si>
  <si>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</si>
  <si>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</si>
  <si>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</si>
  <si>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</si>
  <si>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</si>
  <si>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</si>
  <si>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</si>
  <si>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</si>
  <si>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</si>
  <si>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</si>
  <si>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</si>
  <si>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</si>
  <si>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</si>
  <si>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</si>
  <si>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</si>
  <si>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</si>
  <si>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</si>
  <si>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</si>
  <si>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</si>
  <si>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</si>
  <si>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</si>
  <si>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</si>
  <si>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</si>
  <si>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</si>
  <si>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</si>
  <si>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</si>
  <si>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</si>
  <si>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</si>
  <si>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</si>
  <si>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</si>
  <si>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</si>
  <si>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</si>
  <si>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</si>
  <si>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</si>
  <si>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</si>
  <si>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</si>
  <si>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</si>
  <si>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</si>
  <si>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</si>
  <si>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</si>
  <si>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</si>
  <si>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</si>
  <si>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</si>
  <si>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</si>
  <si>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</si>
  <si>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</si>
  <si>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</si>
  <si>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</si>
  <si>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</si>
  <si>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</si>
  <si>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</si>
  <si>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</si>
  <si>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</si>
  <si>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</si>
  <si>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</si>
  <si>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</si>
  <si>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</si>
  <si>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</si>
  <si>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</si>
  <si>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</si>
  <si>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</si>
  <si>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</si>
  <si>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</si>
  <si>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</si>
  <si>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</si>
  <si>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</si>
  <si>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</si>
  <si>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</si>
  <si>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</si>
  <si>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</si>
  <si>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</si>
  <si>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</si>
  <si>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</si>
  <si>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</si>
  <si>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</si>
  <si>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</si>
  <si>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</si>
  <si>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</si>
  <si>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</si>
  <si>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</si>
  <si>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</si>
  <si>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</si>
  <si>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</si>
  <si>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</si>
  <si>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</si>
  <si>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</si>
  <si>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</si>
  <si>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</si>
  <si>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</si>
  <si>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</si>
  <si>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</si>
  <si>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</si>
  <si>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</si>
  <si>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</si>
  <si>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</si>
  <si>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</si>
  <si>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</si>
  <si>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</si>
  <si>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</si>
  <si>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</si>
  <si>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</si>
  <si>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</si>
  <si>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</si>
  <si>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</si>
  <si>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</si>
  <si>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</si>
  <si>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</si>
  <si>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</si>
  <si>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</si>
  <si>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</si>
  <si>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</si>
  <si>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</si>
  <si>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</si>
  <si>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</si>
  <si>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</si>
  <si>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</si>
  <si>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</si>
  <si>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</si>
  <si>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</si>
  <si>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</si>
  <si>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</si>
  <si>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</si>
  <si>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</si>
  <si>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</si>
  <si>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</si>
  <si>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</si>
  <si>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</si>
  <si>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</si>
  <si>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</si>
  <si>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</si>
  <si>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</si>
  <si>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</si>
  <si>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</si>
  <si>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</si>
  <si>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</si>
  <si>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</si>
  <si>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</si>
  <si>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</si>
  <si>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</si>
  <si>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</si>
  <si>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</si>
  <si>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</si>
  <si>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</si>
  <si>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</si>
  <si>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</si>
  <si>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</si>
  <si>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</si>
  <si>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</si>
  <si>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</si>
  <si>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</si>
  <si>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</si>
  <si>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</si>
  <si>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</si>
  <si>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</si>
  <si>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</si>
  <si>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</si>
  <si>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</si>
  <si>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</si>
  <si>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</si>
  <si>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</si>
  <si>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</si>
  <si>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</si>
  <si>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</si>
  <si>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</si>
  <si>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</si>
  <si>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</si>
  <si>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</si>
  <si>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</si>
  <si>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</si>
  <si>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</si>
  <si>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</si>
  <si>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</si>
  <si>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</si>
  <si>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</si>
  <si>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</si>
  <si>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</si>
  <si>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</si>
  <si>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</si>
  <si>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</si>
  <si>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</si>
  <si>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</si>
  <si>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</si>
  <si>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</si>
  <si>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</si>
  <si>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</si>
  <si>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</si>
  <si>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</si>
  <si>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</si>
  <si>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</si>
  <si>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</si>
  <si>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</si>
  <si>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</si>
  <si>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</si>
  <si>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</si>
  <si>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</si>
  <si>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</si>
  <si>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</si>
  <si>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</si>
  <si>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</si>
  <si>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</si>
  <si>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</si>
  <si>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</si>
  <si>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</si>
  <si>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</si>
  <si>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</si>
  <si>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</si>
  <si>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</si>
  <si>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</si>
  <si>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</si>
  <si>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</si>
  <si>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</si>
  <si>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</si>
  <si>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</si>
  <si>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</si>
  <si>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</si>
  <si>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</si>
  <si>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</si>
  <si>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</si>
  <si>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</si>
  <si>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</si>
  <si>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</si>
  <si>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</si>
  <si>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</si>
  <si>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</si>
  <si>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</si>
  <si>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</si>
  <si>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</si>
  <si>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</si>
  <si>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</si>
  <si>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</si>
  <si>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</si>
  <si>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</si>
  <si>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</si>
  <si>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</si>
  <si>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</si>
  <si>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</si>
  <si>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</si>
  <si>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</si>
  <si>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</si>
  <si>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</si>
  <si>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</si>
  <si>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</si>
  <si>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</si>
  <si>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</si>
  <si>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</si>
  <si>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</si>
  <si>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</si>
  <si>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</si>
  <si>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</si>
  <si>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</si>
  <si>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</si>
  <si>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</si>
  <si>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</si>
  <si>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</si>
  <si>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</si>
  <si>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</si>
  <si>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</si>
  <si>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</si>
  <si>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</si>
  <si>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</si>
  <si>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</si>
  <si>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</si>
  <si>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</si>
  <si>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</si>
  <si>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</si>
  <si>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</si>
  <si>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</si>
  <si>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</si>
  <si>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</si>
  <si>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</si>
  <si>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</si>
  <si>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</si>
  <si>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</si>
  <si>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</si>
  <si>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</si>
  <si>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</si>
  <si>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</si>
  <si>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</si>
  <si>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</si>
  <si>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</si>
  <si>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</si>
  <si>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</si>
  <si>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</si>
  <si>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</si>
  <si>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</si>
  <si>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</si>
  <si>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</si>
  <si>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</si>
  <si>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</si>
  <si>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</si>
  <si>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</si>
  <si>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</si>
  <si>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</si>
  <si>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</si>
  <si>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</si>
  <si>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</si>
  <si>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</si>
  <si>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</si>
  <si>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</si>
  <si>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</si>
  <si>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</si>
  <si>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</si>
  <si>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</si>
  <si>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</si>
  <si>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</si>
  <si>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</si>
  <si>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</si>
  <si>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</si>
  <si>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</si>
  <si>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</si>
  <si>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</si>
  <si>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</si>
  <si>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</si>
  <si>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</si>
  <si>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</si>
  <si>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</si>
  <si>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</si>
  <si>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</si>
  <si>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</si>
  <si>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</si>
  <si>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</si>
  <si>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</si>
  <si>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</si>
  <si>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</si>
  <si>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</si>
  <si>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</si>
  <si>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</si>
  <si>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</si>
  <si>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</si>
  <si>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</si>
  <si>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</si>
  <si>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</si>
  <si>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</si>
  <si>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</si>
  <si>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</si>
  <si>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</si>
  <si>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</si>
  <si>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</si>
  <si>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</si>
  <si>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</si>
  <si>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</si>
  <si>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</si>
  <si>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</si>
  <si>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</si>
  <si>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</si>
  <si>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</si>
  <si>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</si>
  <si>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</si>
  <si>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</si>
  <si>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</si>
  <si>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</si>
  <si>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</si>
  <si>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</si>
  <si>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</si>
  <si>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</si>
  <si>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</si>
  <si>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</si>
  <si>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</si>
  <si>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</si>
  <si>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</si>
  <si>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</si>
  <si>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</si>
  <si>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</si>
  <si>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</si>
  <si>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</si>
  <si>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</si>
  <si>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</si>
  <si>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</si>
  <si>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</si>
  <si>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</si>
  <si>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</si>
  <si>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</si>
  <si>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</si>
  <si>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</si>
  <si>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</si>
  <si>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</si>
  <si>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</si>
  <si>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</si>
  <si>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</si>
  <si>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</si>
  <si>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</si>
  <si>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</si>
  <si>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</si>
  <si>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</si>
  <si>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</si>
  <si>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</si>
  <si>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</si>
  <si>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</si>
  <si>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</si>
  <si>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</si>
  <si>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</si>
  <si>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</si>
  <si>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</si>
  <si>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</si>
  <si>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</si>
  <si>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</si>
  <si>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</si>
  <si>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</si>
  <si>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</si>
  <si>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</si>
  <si>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</si>
  <si>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</si>
  <si>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</si>
  <si>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</si>
  <si>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</si>
  <si>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</si>
  <si>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</si>
  <si>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</si>
  <si>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</si>
  <si>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</si>
  <si>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</si>
  <si>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</si>
  <si>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</si>
  <si>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</si>
  <si>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</si>
  <si>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</si>
  <si>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</si>
  <si>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</si>
  <si>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</si>
  <si>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</si>
  <si>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</si>
  <si>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</si>
  <si>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</si>
  <si>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</si>
  <si>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</si>
  <si>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</si>
  <si>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</si>
  <si>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</si>
  <si>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</si>
  <si>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</si>
  <si>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</si>
  <si>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</si>
  <si>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</si>
  <si>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</si>
  <si>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</si>
  <si>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</si>
  <si>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</si>
  <si>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</si>
  <si>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</si>
  <si>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</si>
  <si>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</si>
  <si>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</si>
  <si>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</si>
  <si>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</si>
  <si>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</si>
  <si>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</si>
  <si>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</si>
  <si>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</si>
  <si>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</si>
  <si>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</si>
  <si>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</si>
  <si>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</si>
  <si>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</si>
  <si>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</si>
  <si>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</si>
  <si>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</si>
  <si>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</si>
  <si>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</si>
  <si>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</si>
  <si>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</si>
  <si>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</si>
  <si>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</si>
  <si>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</si>
  <si>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</si>
  <si>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</si>
  <si>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</si>
  <si>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</si>
  <si>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</si>
  <si>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</si>
  <si>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</si>
  <si>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</si>
  <si>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</si>
  <si>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</si>
  <si>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</si>
  <si>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</si>
  <si>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</si>
  <si>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</si>
  <si>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</si>
  <si>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</si>
  <si>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</si>
  <si>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</si>
  <si>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</si>
  <si>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</si>
  <si>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</si>
  <si>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</si>
  <si>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</si>
  <si>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</si>
  <si>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</si>
  <si>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</si>
  <si>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</si>
  <si>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</si>
  <si>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</si>
  <si>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</si>
  <si>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</si>
  <si>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</si>
  <si>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</si>
  <si>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</si>
  <si>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</si>
  <si>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</si>
  <si>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</si>
  <si>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</si>
  <si>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</si>
  <si>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</si>
  <si>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</si>
  <si>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</si>
  <si>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</si>
  <si>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</si>
  <si>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</si>
  <si>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</si>
  <si>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</si>
  <si>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</si>
  <si>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</si>
  <si>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</si>
  <si>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</si>
  <si>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</si>
  <si>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</si>
  <si>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</si>
  <si>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</si>
  <si>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</si>
  <si>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</si>
  <si>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</si>
  <si>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</si>
  <si>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</si>
  <si>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</si>
  <si>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</si>
  <si>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</si>
  <si>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</si>
  <si>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</si>
  <si>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</si>
  <si>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</si>
  <si>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</si>
  <si>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</si>
  <si>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</si>
  <si>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</si>
  <si>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</si>
  <si>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</si>
  <si>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</si>
  <si>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</si>
  <si>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</si>
  <si>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</si>
  <si>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</si>
  <si>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</si>
  <si>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</si>
  <si>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</si>
  <si>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</si>
  <si>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</si>
  <si>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</si>
  <si>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</si>
  <si>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</si>
  <si>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</si>
  <si>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</si>
  <si>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</si>
  <si>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</si>
  <si>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</si>
  <si>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</si>
  <si>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</si>
  <si>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</si>
  <si>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</si>
  <si>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</si>
  <si>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</si>
  <si>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</si>
  <si>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</si>
  <si>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</si>
  <si>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</si>
  <si>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</si>
  <si>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</si>
  <si>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</si>
  <si>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</si>
  <si>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</si>
  <si>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</si>
  <si>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</si>
  <si>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</si>
  <si>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</si>
  <si>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</si>
  <si>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</si>
  <si>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</si>
  <si>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</si>
  <si>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</si>
  <si>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</si>
  <si>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</si>
  <si>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</si>
  <si>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</si>
  <si>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</si>
  <si>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</si>
  <si>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</si>
  <si>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</si>
  <si>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</si>
  <si>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</si>
  <si>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</si>
  <si>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</si>
  <si>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</si>
  <si>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</si>
  <si>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</si>
  <si>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</si>
  <si>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</si>
  <si>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</si>
  <si>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</si>
  <si>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</si>
  <si>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</si>
  <si>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</si>
  <si>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</si>
  <si>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</si>
  <si>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</si>
  <si>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</si>
  <si>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</si>
  <si>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</si>
  <si>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</si>
  <si>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</si>
  <si>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</si>
  <si>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</si>
  <si>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</si>
  <si>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</si>
  <si>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</si>
  <si>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</si>
  <si>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</si>
  <si>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</si>
  <si>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</si>
  <si>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</si>
  <si>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</si>
  <si>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</si>
  <si>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</si>
  <si>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</si>
  <si>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</si>
  <si>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</si>
  <si>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</si>
  <si>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</si>
  <si>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</si>
  <si>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</si>
  <si>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</si>
  <si>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</si>
  <si>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</si>
  <si>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</si>
  <si>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</si>
  <si>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</si>
  <si>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</si>
  <si>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</si>
  <si>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</si>
  <si>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</si>
  <si>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</si>
  <si>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</si>
  <si>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</si>
  <si>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</si>
  <si>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</si>
  <si>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</si>
  <si>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</si>
  <si>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</si>
  <si>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</si>
  <si>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</si>
  <si>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</si>
  <si>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</si>
  <si>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</si>
  <si>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</si>
  <si>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</si>
  <si>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</si>
  <si>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</si>
  <si>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</si>
  <si>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</si>
  <si>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</si>
  <si>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</si>
  <si>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</si>
  <si>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</si>
  <si>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</si>
  <si>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</si>
  <si>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</si>
  <si>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</si>
  <si>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</si>
  <si>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</si>
  <si>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</si>
  <si>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</si>
  <si>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</si>
  <si>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</si>
  <si>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</si>
  <si>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</si>
  <si>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</si>
  <si>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</si>
  <si>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</si>
  <si>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</si>
  <si>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</si>
  <si>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</si>
  <si>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</si>
  <si>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</si>
  <si>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</si>
  <si>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</si>
  <si>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</si>
  <si>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</si>
  <si>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</si>
  <si>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</si>
  <si>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</si>
  <si>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</si>
  <si>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</si>
  <si>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</si>
  <si>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</si>
  <si>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</si>
  <si>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</si>
  <si>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</si>
  <si>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</si>
  <si>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</si>
  <si>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</si>
  <si>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</si>
  <si>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</si>
  <si>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</si>
  <si>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</si>
  <si>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</si>
  <si>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</si>
  <si>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</si>
  <si>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</si>
  <si>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</si>
  <si>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</si>
  <si>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</si>
  <si>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</si>
  <si>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</si>
  <si>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</si>
  <si>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</si>
  <si>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</si>
  <si>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</si>
  <si>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</si>
  <si>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</si>
  <si>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</si>
  <si>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</si>
  <si>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</si>
  <si>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</si>
  <si>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</si>
  <si>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</si>
  <si>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</si>
  <si>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</si>
  <si>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</si>
  <si>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</si>
  <si>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</si>
  <si>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</si>
  <si>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</si>
  <si>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</si>
  <si>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</si>
  <si>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</si>
  <si>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</si>
  <si>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</si>
  <si>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</si>
  <si>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</si>
  <si>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</si>
  <si>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</si>
  <si>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</si>
  <si>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</si>
  <si>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</si>
  <si>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</si>
  <si>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</si>
  <si>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</si>
  <si>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</si>
  <si>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</si>
  <si>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</si>
  <si>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</si>
  <si>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</si>
  <si>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</si>
  <si>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</si>
  <si>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</si>
  <si>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</si>
  <si>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</si>
  <si>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</si>
  <si>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</si>
  <si>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</si>
  <si>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</si>
  <si>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</si>
  <si>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</si>
  <si>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</si>
  <si>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</si>
  <si>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</si>
  <si>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</si>
  <si>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</si>
  <si>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</si>
  <si>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</si>
  <si>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</si>
  <si>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</si>
  <si>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</si>
  <si>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</si>
  <si>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</si>
  <si>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</si>
  <si>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</si>
  <si>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</si>
  <si>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</si>
  <si>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</si>
  <si>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</si>
  <si>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</si>
  <si>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</si>
  <si>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</si>
  <si>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</si>
  <si>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</si>
  <si>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</si>
  <si>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</si>
  <si>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</si>
  <si>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</si>
  <si>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</si>
  <si>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</si>
  <si>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</si>
  <si>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</si>
  <si>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</si>
  <si>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</si>
  <si>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</si>
  <si>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</si>
  <si>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</si>
  <si>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</si>
  <si>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</si>
  <si>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</si>
  <si>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</si>
  <si>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</si>
  <si>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</si>
  <si>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</si>
  <si>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</si>
  <si>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</si>
  <si>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</si>
  <si>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</si>
  <si>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</si>
  <si>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</si>
  <si>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</si>
  <si>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</si>
  <si>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</si>
  <si>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</si>
  <si>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</si>
  <si>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</si>
  <si>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</si>
  <si>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</si>
  <si>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</si>
  <si>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</si>
  <si>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</si>
  <si>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</si>
  <si>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</si>
  <si>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</si>
  <si>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</si>
  <si>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</si>
  <si>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</si>
  <si>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</si>
  <si>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</si>
  <si>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</si>
  <si>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</si>
  <si>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</si>
  <si>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</si>
  <si>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</si>
  <si>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</si>
  <si>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</si>
  <si>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</si>
  <si>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</si>
  <si>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</si>
  <si>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</si>
  <si>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</si>
  <si>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</si>
  <si>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</si>
  <si>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</si>
  <si>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</si>
  <si>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</si>
  <si>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</si>
  <si>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</si>
  <si>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</si>
  <si>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</si>
  <si>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</si>
  <si>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</si>
  <si>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</si>
  <si>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</si>
  <si>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</si>
  <si>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</si>
  <si>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</si>
  <si>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</si>
  <si>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</si>
  <si>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</si>
  <si>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</si>
  <si>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</si>
  <si>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</si>
  <si>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</si>
  <si>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</si>
  <si>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</si>
  <si>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</si>
  <si>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</si>
  <si>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</si>
  <si>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</si>
  <si>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</si>
  <si>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</si>
  <si>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</si>
  <si>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</si>
  <si>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</si>
  <si>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</si>
  <si>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</si>
  <si>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</si>
  <si>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</si>
  <si>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</si>
  <si>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</si>
  <si>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</si>
  <si>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</si>
  <si>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</si>
  <si>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</si>
  <si>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</si>
  <si>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</si>
  <si>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</si>
  <si>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</si>
  <si>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</si>
  <si>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</si>
  <si>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</si>
  <si>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</si>
  <si>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</si>
  <si>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</si>
  <si>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</si>
  <si>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</si>
  <si>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</si>
  <si>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</si>
  <si>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</si>
  <si>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</si>
  <si>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</si>
  <si>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</si>
  <si>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</si>
  <si>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</si>
  <si>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</si>
  <si>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</si>
  <si>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</si>
  <si>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</si>
  <si>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</si>
  <si>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</si>
  <si>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</si>
  <si>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</si>
  <si>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</si>
  <si>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</si>
  <si>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</si>
  <si>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</si>
  <si>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</si>
  <si>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</si>
  <si>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</si>
  <si>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</si>
  <si>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</si>
  <si>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</si>
  <si>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</si>
  <si>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</si>
  <si>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</si>
  <si>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</si>
  <si>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</si>
  <si>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</si>
  <si>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</si>
  <si>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</si>
  <si>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</si>
  <si>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</si>
  <si>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</si>
  <si>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</si>
  <si>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</si>
  <si>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</si>
  <si>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</si>
  <si>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</si>
  <si>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</si>
  <si>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</si>
  <si>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</si>
  <si>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</si>
  <si>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</si>
  <si>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</si>
  <si>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</si>
  <si>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</si>
  <si>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</si>
  <si>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</si>
  <si>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</si>
  <si>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</si>
  <si>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</si>
  <si>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</si>
  <si>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</si>
  <si>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</si>
  <si>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</si>
  <si>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</si>
  <si>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</si>
  <si>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</si>
  <si>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</si>
  <si>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</si>
  <si>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</si>
  <si>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</si>
  <si>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</si>
  <si>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</si>
  <si>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</si>
  <si>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</si>
  <si>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</si>
  <si>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</si>
  <si>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</si>
  <si>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</si>
  <si>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</si>
  <si>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</si>
  <si>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</si>
  <si>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</si>
  <si>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</si>
  <si>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</si>
  <si>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</si>
  <si>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</si>
  <si>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</si>
  <si>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</si>
  <si>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</si>
  <si>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</si>
  <si>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</si>
  <si>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</si>
  <si>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</si>
  <si>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</si>
  <si>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</si>
  <si>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</si>
  <si>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</si>
  <si>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</si>
  <si>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</si>
  <si>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</si>
  <si>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</si>
  <si>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</si>
  <si>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</si>
  <si>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</si>
  <si>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</si>
  <si>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</si>
  <si>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</si>
  <si>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</si>
  <si>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</si>
  <si>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</si>
  <si>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</si>
  <si>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</si>
  <si>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</si>
  <si>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</si>
  <si>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</si>
  <si>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</si>
  <si>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</si>
  <si>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</si>
  <si>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</si>
  <si>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</si>
  <si>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</si>
  <si>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</si>
  <si>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</si>
  <si>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</si>
  <si>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</si>
  <si>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</si>
  <si>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</si>
  <si>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</si>
  <si>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</si>
  <si>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</si>
  <si>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</si>
  <si>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</si>
  <si>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</si>
  <si>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</si>
  <si>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</si>
  <si>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</si>
  <si>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</si>
  <si>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</si>
  <si>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</si>
  <si>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</si>
  <si>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</si>
  <si>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</si>
  <si>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</si>
  <si>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</si>
  <si>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</si>
  <si>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</si>
  <si>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</si>
  <si>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</si>
  <si>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</si>
  <si>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</si>
  <si>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</si>
  <si>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</si>
  <si>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</si>
  <si>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</si>
  <si>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</si>
  <si>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</si>
  <si>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</si>
  <si>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</si>
  <si>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</si>
  <si>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</si>
  <si>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</si>
  <si>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</si>
  <si>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</si>
  <si>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</si>
  <si>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</si>
  <si>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</si>
  <si>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</si>
  <si>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</si>
  <si>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</si>
  <si>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</si>
  <si>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</si>
  <si>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</si>
  <si>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</si>
  <si>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</si>
  <si>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</si>
  <si>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</si>
  <si>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</si>
  <si>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</si>
  <si>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</si>
  <si>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</si>
  <si>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</si>
  <si>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</si>
  <si>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</si>
  <si>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</si>
  <si>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</si>
  <si>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</si>
  <si>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</si>
  <si>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</si>
  <si>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</si>
  <si>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</si>
  <si>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</si>
  <si>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</si>
  <si>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</si>
  <si>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</si>
  <si>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</si>
  <si>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</si>
  <si>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</si>
  <si>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</si>
  <si>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</si>
  <si>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</si>
  <si>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</si>
  <si>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</si>
  <si>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</si>
  <si>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</si>
  <si>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</si>
  <si>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</si>
  <si>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</si>
  <si>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</si>
  <si>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</si>
  <si>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</si>
  <si>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</si>
  <si>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</si>
  <si>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</si>
  <si>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</si>
  <si>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</si>
  <si>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</si>
  <si>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</si>
  <si>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</si>
  <si>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</si>
  <si>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</si>
  <si>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</si>
  <si>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</si>
  <si>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</si>
  <si>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</si>
  <si>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</si>
  <si>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</si>
  <si>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</si>
  <si>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</si>
  <si>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</si>
  <si>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</si>
  <si>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</si>
  <si>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</si>
  <si>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</si>
  <si>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</si>
  <si>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</si>
  <si>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</si>
  <si>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</si>
  <si>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</si>
  <si>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</si>
  <si>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</si>
  <si>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</si>
  <si>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</si>
  <si>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</si>
  <si>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</si>
  <si>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</si>
  <si>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</si>
  <si>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</si>
  <si>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</si>
  <si>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</si>
  <si>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</si>
  <si>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</si>
  <si>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</si>
  <si>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</si>
  <si>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</si>
  <si>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</si>
  <si>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</si>
  <si>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</si>
  <si>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</si>
  <si>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</si>
  <si>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</si>
  <si>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</si>
  <si>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</si>
  <si>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</si>
  <si>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</si>
  <si>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</si>
  <si>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</si>
  <si>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</si>
  <si>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</si>
  <si>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</si>
  <si>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</si>
  <si>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</si>
  <si>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</si>
  <si>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</si>
  <si>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</si>
  <si>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</si>
  <si>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</si>
  <si>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</si>
  <si>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</si>
  <si>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</si>
  <si>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</si>
  <si>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</si>
  <si>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</si>
  <si>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</si>
  <si>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</si>
  <si>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</si>
  <si>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</si>
  <si>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</si>
  <si>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</si>
  <si>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</si>
  <si>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</si>
  <si>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</si>
  <si>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</si>
  <si>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</si>
  <si>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</si>
  <si>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</si>
  <si>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</si>
  <si>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</si>
  <si>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</si>
  <si>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</si>
  <si>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</si>
  <si>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</si>
  <si>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</si>
  <si>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</si>
  <si>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</si>
  <si>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</si>
  <si>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</si>
  <si>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</si>
  <si>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</si>
  <si>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</si>
  <si>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</si>
  <si>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</si>
  <si>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</si>
  <si>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</si>
  <si>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</si>
  <si>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</si>
  <si>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</si>
  <si>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</si>
  <si>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</si>
  <si>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</si>
  <si>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</si>
  <si>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</si>
  <si>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</si>
  <si>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</si>
  <si>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</si>
  <si>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</si>
  <si>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</si>
  <si>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</si>
  <si>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</si>
  <si>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</si>
  <si>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</si>
  <si>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</si>
  <si>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</si>
  <si>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</si>
  <si>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</si>
  <si>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</si>
  <si>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</si>
  <si>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</si>
  <si>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</si>
  <si>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</si>
  <si>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</si>
  <si>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</si>
  <si>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</si>
  <si>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</si>
  <si>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</si>
  <si>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</si>
  <si>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</si>
  <si>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</si>
  <si>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</si>
  <si>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</si>
  <si>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</si>
  <si>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</si>
  <si>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</si>
  <si>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</si>
  <si>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</si>
  <si>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</si>
  <si>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</si>
  <si>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</si>
  <si>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</si>
  <si>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</si>
  <si>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</si>
  <si>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</si>
  <si>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</si>
  <si>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</si>
  <si>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</si>
  <si>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</si>
  <si>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</si>
  <si>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</si>
  <si>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</si>
  <si>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</si>
  <si>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</si>
  <si>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</si>
  <si>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</si>
  <si>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</si>
  <si>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</si>
  <si>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</si>
  <si>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</si>
  <si>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</si>
  <si>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</si>
  <si>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</si>
  <si>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</si>
  <si>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</si>
  <si>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</si>
  <si>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</si>
  <si>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</si>
  <si>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</si>
  <si>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</si>
  <si>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</si>
  <si>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</si>
  <si>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</si>
  <si>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</si>
  <si>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</si>
  <si>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</si>
  <si>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</si>
  <si>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</si>
  <si>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</si>
  <si>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</si>
  <si>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</si>
  <si>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</si>
  <si>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</si>
  <si>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</si>
  <si>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</si>
  <si>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</si>
  <si>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</si>
  <si>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</si>
  <si>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</si>
  <si>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</si>
  <si>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</si>
  <si>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</si>
  <si>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</si>
  <si>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</si>
  <si>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</si>
  <si>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</si>
  <si>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</si>
  <si>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</si>
  <si>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</si>
  <si>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</si>
  <si>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</si>
  <si>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</si>
  <si>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</si>
  <si>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</si>
  <si>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</si>
  <si>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</si>
  <si>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</si>
  <si>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</si>
  <si>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</si>
  <si>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</si>
  <si>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</si>
  <si>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</si>
  <si>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</si>
  <si>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</si>
  <si>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</si>
  <si>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</si>
  <si>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</si>
  <si>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</si>
  <si>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</si>
  <si>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</si>
  <si>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</si>
  <si>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</si>
  <si>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</si>
  <si>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</si>
  <si>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</si>
  <si>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</si>
  <si>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</si>
  <si>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</si>
  <si>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</si>
  <si>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</si>
  <si>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</si>
  <si>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</si>
  <si>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</si>
  <si>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</si>
  <si>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</si>
  <si>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</si>
  <si>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</si>
  <si>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</si>
  <si>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</si>
  <si>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</si>
  <si>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</si>
  <si>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</si>
  <si>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</si>
  <si>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</si>
  <si>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</si>
  <si>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</si>
  <si>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</si>
  <si>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</si>
  <si>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</si>
  <si>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</si>
  <si>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</si>
  <si>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</si>
  <si>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</si>
  <si>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</si>
  <si>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</si>
  <si>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</si>
  <si>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</si>
  <si>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</si>
  <si>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</si>
  <si>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</si>
  <si>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</si>
  <si>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</si>
  <si>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</si>
  <si>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</si>
  <si>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</si>
  <si>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</si>
  <si>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</si>
  <si>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</si>
  <si>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</si>
  <si>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</si>
  <si>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</si>
  <si>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</si>
  <si>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</si>
  <si>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</si>
  <si>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</si>
  <si>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</si>
  <si>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</si>
  <si>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</si>
  <si>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</si>
  <si>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</si>
  <si>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</si>
  <si>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</si>
  <si>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</si>
  <si>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</si>
  <si>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</si>
  <si>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</si>
  <si>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</si>
  <si>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</si>
  <si>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</si>
  <si>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</si>
  <si>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</si>
  <si>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</si>
  <si>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</si>
  <si>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</si>
  <si>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</si>
  <si>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</si>
  <si>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</si>
  <si>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</si>
  <si>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</si>
  <si>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</si>
  <si>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</si>
  <si>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</si>
  <si>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</si>
  <si>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</si>
  <si>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</si>
  <si>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</si>
  <si>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</si>
  <si>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</si>
  <si>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</si>
  <si>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</si>
  <si>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</si>
  <si>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</si>
  <si>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</si>
  <si>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</si>
  <si>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</si>
  <si>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</si>
  <si>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</si>
  <si>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</si>
  <si>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</si>
  <si>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</si>
  <si>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</si>
  <si>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</si>
  <si>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</si>
  <si>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</si>
  <si>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</si>
  <si>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</si>
  <si>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</si>
  <si>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</si>
  <si>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</si>
  <si>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</si>
  <si>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</si>
  <si>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</si>
  <si>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</si>
  <si>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</si>
  <si>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</si>
  <si>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</si>
  <si>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</si>
  <si>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</si>
  <si>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</si>
  <si>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</si>
  <si>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</si>
  <si>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</si>
  <si>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</si>
  <si>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</si>
  <si>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</si>
  <si>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</si>
  <si>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</si>
  <si>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</si>
  <si>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</si>
  <si>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</si>
  <si>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</si>
  <si>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</si>
  <si>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</si>
  <si>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</si>
  <si>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</si>
  <si>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</si>
  <si>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</si>
  <si>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</si>
  <si>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</si>
  <si>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</si>
  <si>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</si>
  <si>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</si>
  <si>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</si>
  <si>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</si>
  <si>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</si>
  <si>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</si>
  <si>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</si>
  <si>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</si>
  <si>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</si>
  <si>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</si>
  <si>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</si>
  <si>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</si>
  <si>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</si>
  <si>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</si>
  <si>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</si>
  <si>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</si>
  <si>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</si>
  <si>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</si>
  <si>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</si>
  <si>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</si>
  <si>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</si>
  <si>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</si>
  <si>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</si>
  <si>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</si>
  <si>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</si>
  <si>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</si>
  <si>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</si>
  <si>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</si>
  <si>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</si>
  <si>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</si>
  <si>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</si>
  <si>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</si>
  <si>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</si>
  <si>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</si>
  <si>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</si>
  <si>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</si>
  <si>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</si>
  <si>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</si>
  <si>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</si>
  <si>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</si>
  <si>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</si>
  <si>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</si>
  <si>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</si>
  <si>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</si>
  <si>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</si>
  <si>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</si>
  <si>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</si>
  <si>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</si>
  <si>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</si>
  <si>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</si>
  <si>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</si>
  <si>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</si>
  <si>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</si>
  <si>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</si>
  <si>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</si>
  <si>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</si>
  <si>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</si>
  <si>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</si>
  <si>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</si>
  <si>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</si>
  <si>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</si>
  <si>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</si>
  <si>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</si>
  <si>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</si>
  <si>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</si>
  <si>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</si>
  <si>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</si>
  <si>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</si>
  <si>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</si>
  <si>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</si>
  <si>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</si>
  <si>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</si>
  <si>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</si>
  <si>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</si>
  <si>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</si>
  <si>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</si>
  <si>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</si>
  <si>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</si>
  <si>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</si>
  <si>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</si>
  <si>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</si>
  <si>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</si>
  <si>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</si>
  <si>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</si>
  <si>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</si>
  <si>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</si>
  <si>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</si>
  <si>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</si>
  <si>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</si>
  <si>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</si>
  <si>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</si>
  <si>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</si>
  <si>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</si>
  <si>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</si>
  <si>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</si>
  <si>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</si>
  <si>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</si>
  <si>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</si>
  <si>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</si>
  <si>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</si>
  <si>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</si>
  <si>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</si>
  <si>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</si>
  <si>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</si>
  <si>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</si>
  <si>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</si>
  <si>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</si>
  <si>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</si>
  <si>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</si>
  <si>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</si>
  <si>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</si>
  <si>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</si>
  <si>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</si>
  <si>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</si>
  <si>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</si>
  <si>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</si>
  <si>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</si>
  <si>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</si>
  <si>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</si>
  <si>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</si>
  <si>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</si>
  <si>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</si>
  <si>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</si>
  <si>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</si>
  <si>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</si>
  <si>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</si>
  <si>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</si>
  <si>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</si>
  <si>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</si>
  <si>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</si>
  <si>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</si>
  <si>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</si>
  <si>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</si>
  <si>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</si>
  <si>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</si>
  <si>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</si>
  <si>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</si>
  <si>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</si>
  <si>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</si>
  <si>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</si>
  <si>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</si>
  <si>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</si>
  <si>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</si>
  <si>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</si>
  <si>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</si>
  <si>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</si>
  <si>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</si>
  <si>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</si>
  <si>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</si>
  <si>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</si>
  <si>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</si>
  <si>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</si>
  <si>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</si>
  <si>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</si>
  <si>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</si>
  <si>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</si>
  <si>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</si>
  <si>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</si>
  <si>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</si>
  <si>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</si>
  <si>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</si>
  <si>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</si>
  <si>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</si>
  <si>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</si>
  <si>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</si>
  <si>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</si>
  <si>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</si>
  <si>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</si>
  <si>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</si>
  <si>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</si>
  <si>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</si>
  <si>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</si>
  <si>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</si>
  <si>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</si>
  <si>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</si>
  <si>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</si>
  <si>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</si>
  <si>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</si>
  <si>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</si>
  <si>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</si>
  <si>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</si>
  <si>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</si>
  <si>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</si>
  <si>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</si>
  <si>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</si>
  <si>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</si>
  <si>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</si>
  <si>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</si>
  <si>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</si>
  <si>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</si>
  <si>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</si>
  <si>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</si>
  <si>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</si>
  <si>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</si>
  <si>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</si>
  <si>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</si>
  <si>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</si>
  <si>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</si>
  <si>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</si>
  <si>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</si>
  <si>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</si>
  <si>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</si>
  <si>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</si>
  <si>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</si>
  <si>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</si>
  <si>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</si>
  <si>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</si>
  <si>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</si>
  <si>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</si>
  <si>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</si>
  <si>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</si>
  <si>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</si>
  <si>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</si>
  <si>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</si>
  <si>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</si>
  <si>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</si>
  <si>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</si>
  <si>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</si>
  <si>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</si>
  <si>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</si>
  <si>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</si>
  <si>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</si>
  <si>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</si>
  <si>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</si>
  <si>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</si>
  <si>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</si>
  <si>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</si>
  <si>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</si>
  <si>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</si>
  <si>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</si>
  <si>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</si>
  <si>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</si>
  <si>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</si>
  <si>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</si>
  <si>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</si>
  <si>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</si>
  <si>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</si>
  <si>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</si>
  <si>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</si>
  <si>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</si>
  <si>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</si>
  <si>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</si>
  <si>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</si>
  <si>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</si>
  <si>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</si>
  <si>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</si>
  <si>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</si>
  <si>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</si>
  <si>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</si>
  <si>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</si>
  <si>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</si>
  <si>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</si>
  <si>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</si>
  <si>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</si>
  <si>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</si>
  <si>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</si>
  <si>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</si>
  <si>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</si>
  <si>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</si>
  <si>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</si>
  <si>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</si>
  <si>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</si>
  <si>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</si>
  <si>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</si>
  <si>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</si>
  <si>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</si>
  <si>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</si>
  <si>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</si>
  <si>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</si>
  <si>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</si>
  <si>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</si>
  <si>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</si>
  <si>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</si>
  <si>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</si>
  <si>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</si>
  <si>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</si>
  <si>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</si>
  <si>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</si>
  <si>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</si>
  <si>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</si>
  <si>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</si>
  <si>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</si>
  <si>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</si>
  <si>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</si>
  <si>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</si>
  <si>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</si>
  <si>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</si>
  <si>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</si>
  <si>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</si>
  <si>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</si>
  <si>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</si>
  <si>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</si>
  <si>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</si>
  <si>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</si>
  <si>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</si>
  <si>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</si>
  <si>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</si>
  <si>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</si>
  <si>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</si>
  <si>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</si>
  <si>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</si>
  <si>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</si>
  <si>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</si>
  <si>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</si>
  <si>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</si>
  <si>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</si>
  <si>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</si>
  <si>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</si>
  <si>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</si>
  <si>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</si>
  <si>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</si>
  <si>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</si>
  <si>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</si>
  <si>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</si>
  <si>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</si>
  <si>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</si>
  <si>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</si>
  <si>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</si>
  <si>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</si>
  <si>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</si>
  <si>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</si>
  <si>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</si>
  <si>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</si>
  <si>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</si>
  <si>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</si>
  <si>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</si>
  <si>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</si>
  <si>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</si>
  <si>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</si>
  <si>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</si>
  <si>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</si>
  <si>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</si>
  <si>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</si>
  <si>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</si>
  <si>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</si>
  <si>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</si>
  <si>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</si>
  <si>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</si>
  <si>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</si>
  <si>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</si>
  <si>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</si>
  <si>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</si>
  <si>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</si>
  <si>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</si>
  <si>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</si>
  <si>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</si>
  <si>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</si>
  <si>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</si>
  <si>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</si>
  <si>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</si>
  <si>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</si>
  <si>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</si>
  <si>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</si>
  <si>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</si>
  <si>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</si>
  <si>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</si>
  <si>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</si>
  <si>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</si>
  <si>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</si>
  <si>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</si>
  <si>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</si>
  <si>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</si>
  <si>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</si>
  <si>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</si>
  <si>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</si>
  <si>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</si>
  <si>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</si>
  <si>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</si>
  <si>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</si>
  <si>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</si>
  <si>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</si>
  <si>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</si>
  <si>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</si>
  <si>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</si>
  <si>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</si>
  <si>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</si>
  <si>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</si>
  <si>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</si>
  <si>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</si>
  <si>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</si>
  <si>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</si>
  <si>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</si>
  <si>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</si>
  <si>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</si>
  <si>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</si>
  <si>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</si>
  <si>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</si>
  <si>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</si>
  <si>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</si>
  <si>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</si>
  <si>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</si>
  <si>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</si>
  <si>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</si>
  <si>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</si>
  <si>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</si>
  <si>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</si>
  <si>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</si>
  <si>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</si>
  <si>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</si>
  <si>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</si>
  <si>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</si>
  <si>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</si>
  <si>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</si>
  <si>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</si>
  <si>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</si>
  <si>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</si>
  <si>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</si>
  <si>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</si>
  <si>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</si>
  <si>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</si>
  <si>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</si>
  <si>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</si>
  <si>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</si>
  <si>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</si>
  <si>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</si>
  <si>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</si>
  <si>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</si>
  <si>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</si>
  <si>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</si>
  <si>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</si>
  <si>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</si>
  <si>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</si>
  <si>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</si>
  <si>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</si>
  <si>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</si>
  <si>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</si>
  <si>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</si>
  <si>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</si>
  <si>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</si>
  <si>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</si>
  <si>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</si>
  <si>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</si>
  <si>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</si>
  <si>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</si>
  <si>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</si>
  <si>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</si>
  <si>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</si>
  <si>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</si>
  <si>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</si>
  <si>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</si>
  <si>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</si>
  <si>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</si>
  <si>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</si>
  <si>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</si>
  <si>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</si>
  <si>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</si>
  <si>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</si>
  <si>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</si>
  <si>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</si>
  <si>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</si>
  <si>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</si>
  <si>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</si>
  <si>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</si>
  <si>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</si>
  <si>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</si>
  <si>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</si>
  <si>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</si>
  <si>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</si>
  <si>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</si>
  <si>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</si>
  <si>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</si>
  <si>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</si>
  <si>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</si>
  <si>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</si>
  <si>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</si>
  <si>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</si>
  <si>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</si>
  <si>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</si>
  <si>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</si>
  <si>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</si>
  <si>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</si>
  <si>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</si>
  <si>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</si>
  <si>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</si>
  <si>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</si>
  <si>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</si>
  <si>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</si>
  <si>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</si>
  <si>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</si>
  <si>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</si>
  <si>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</si>
  <si>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</si>
  <si>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</si>
  <si>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</si>
  <si>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</si>
  <si>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</si>
  <si>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</si>
  <si>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</si>
  <si>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</si>
  <si>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</si>
  <si>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</si>
  <si>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</si>
  <si>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</si>
  <si>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</si>
  <si>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</si>
  <si>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</si>
  <si>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</si>
  <si>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</si>
  <si>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</si>
  <si>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</si>
  <si>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</si>
  <si>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</si>
  <si>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</si>
  <si>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</si>
  <si>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</si>
  <si>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</si>
  <si>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</si>
  <si>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</si>
  <si>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</si>
  <si>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</si>
  <si>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</si>
  <si>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</si>
  <si>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</si>
  <si>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</si>
  <si>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</si>
  <si>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</si>
  <si>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</si>
  <si>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</si>
  <si>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</si>
  <si>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</si>
  <si>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</si>
  <si>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</si>
  <si>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</si>
  <si>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</si>
  <si>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</si>
  <si>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</si>
  <si>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</si>
  <si>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</si>
  <si>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</si>
  <si>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</si>
  <si>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</si>
  <si>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</si>
  <si>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</si>
  <si>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</si>
  <si>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</si>
  <si>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</si>
  <si>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</si>
  <si>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</si>
  <si>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</si>
  <si>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</si>
  <si>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</si>
  <si>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</si>
  <si>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</si>
  <si>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</si>
  <si>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</si>
  <si>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</si>
  <si>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</si>
  <si>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</si>
  <si>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</si>
  <si>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</si>
  <si>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</si>
  <si>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</si>
  <si>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</si>
  <si>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</si>
  <si>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</si>
  <si>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</si>
  <si>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</si>
  <si>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</si>
  <si>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</si>
  <si>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</si>
  <si>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</si>
  <si>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</si>
  <si>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</si>
  <si>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</si>
  <si>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</si>
  <si>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</si>
  <si>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</si>
  <si>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</si>
  <si>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</si>
  <si>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</si>
  <si>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</si>
  <si>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</si>
  <si>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</si>
  <si>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</si>
  <si>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</si>
  <si>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</si>
  <si>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</si>
  <si>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</si>
  <si>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</si>
  <si>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</si>
  <si>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</si>
  <si>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</si>
  <si>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</si>
  <si>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</si>
  <si>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</si>
  <si>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</si>
  <si>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</si>
  <si>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</si>
  <si>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</si>
  <si>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</si>
  <si>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</si>
  <si>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</si>
  <si>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</si>
  <si>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</si>
  <si>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</si>
  <si>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</si>
  <si>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</si>
  <si>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</si>
  <si>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</si>
  <si>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</si>
  <si>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</si>
  <si>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</si>
  <si>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</si>
  <si>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</si>
  <si>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</si>
  <si>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</si>
  <si>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</si>
  <si>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</si>
  <si>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</si>
  <si>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</si>
  <si>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</si>
  <si>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</si>
  <si>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</si>
  <si>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</si>
  <si>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</si>
  <si>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</si>
  <si>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</si>
  <si>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</si>
  <si>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</si>
  <si>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</si>
  <si>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</si>
  <si>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</si>
  <si>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</si>
  <si>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</si>
  <si>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</si>
  <si>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</si>
  <si>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</si>
  <si>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</si>
  <si>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</si>
  <si>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</si>
  <si>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</si>
  <si>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</si>
  <si>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</si>
  <si>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</si>
  <si>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</si>
  <si>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</si>
  <si>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</si>
  <si>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</si>
  <si>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</si>
  <si>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</si>
  <si>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</si>
  <si>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</si>
  <si>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</si>
  <si>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</si>
  <si>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</si>
  <si>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</si>
  <si>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</si>
  <si>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</si>
  <si>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</si>
  <si>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</si>
  <si>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</si>
  <si>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</si>
  <si>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</si>
  <si>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</si>
  <si>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</si>
  <si>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</si>
  <si>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</si>
  <si>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</si>
  <si>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</si>
  <si>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</si>
  <si>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</si>
  <si>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</si>
  <si>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</si>
  <si>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</si>
  <si>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</si>
  <si>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</si>
  <si>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</si>
  <si>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</si>
  <si>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</si>
  <si>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</si>
  <si>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</si>
  <si>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</si>
  <si>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</si>
  <si>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</si>
  <si>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</si>
  <si>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</si>
  <si>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</si>
  <si>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</si>
  <si>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</si>
  <si>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</si>
  <si>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</si>
  <si>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</si>
  <si>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</si>
  <si>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</si>
  <si>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</si>
  <si>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</si>
  <si>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</si>
  <si>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</si>
  <si>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</si>
  <si>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</si>
  <si>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</si>
  <si>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</si>
  <si>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</si>
  <si>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</si>
  <si>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</si>
  <si>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</si>
  <si>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</si>
  <si>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</si>
  <si>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</si>
  <si>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</si>
  <si>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</si>
  <si>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</si>
  <si>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</si>
  <si>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</si>
  <si>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</si>
  <si>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</si>
  <si>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</si>
  <si>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</si>
  <si>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</si>
  <si>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</si>
  <si>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</si>
  <si>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</si>
  <si>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</si>
  <si>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</si>
  <si>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</si>
  <si>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</si>
  <si>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</si>
  <si>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</si>
  <si>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</si>
  <si>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</si>
  <si>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</si>
  <si>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</si>
  <si>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</si>
  <si>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</si>
  <si>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</si>
  <si>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</si>
  <si>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</si>
  <si>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</si>
  <si>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</si>
  <si>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</si>
  <si>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</si>
  <si>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</si>
  <si>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</si>
  <si>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</si>
  <si>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</si>
  <si>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</si>
  <si>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</si>
  <si>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</si>
  <si>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</si>
  <si>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</si>
  <si>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</si>
  <si>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</si>
  <si>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</si>
  <si>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</si>
  <si>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</si>
  <si>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</si>
  <si>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</si>
  <si>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</si>
  <si>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</si>
  <si>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</si>
  <si>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</si>
  <si>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</si>
  <si>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</si>
  <si>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</si>
  <si>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</si>
  <si>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</si>
  <si>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</si>
  <si>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</si>
  <si>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</si>
  <si>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</si>
  <si>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</si>
  <si>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</si>
  <si>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</si>
  <si>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</si>
  <si>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</si>
  <si>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</si>
  <si>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</si>
  <si>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</si>
  <si>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</si>
  <si>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</si>
  <si>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</si>
  <si>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</si>
  <si>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</si>
  <si>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</si>
  <si>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</si>
  <si>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</si>
  <si>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</si>
  <si>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</si>
  <si>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</si>
  <si>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</si>
  <si>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</si>
  <si>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</si>
  <si>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</si>
  <si>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</si>
  <si>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</si>
  <si>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</si>
  <si>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</si>
  <si>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</si>
  <si>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</si>
  <si>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</si>
  <si>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</si>
  <si>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</si>
  <si>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</si>
  <si>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</si>
  <si>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</si>
  <si>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</si>
  <si>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</si>
  <si>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</si>
  <si>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</si>
  <si>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</si>
  <si>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</si>
  <si>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</si>
  <si>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</si>
  <si>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</si>
  <si>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</si>
  <si>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</si>
  <si>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</si>
  <si>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</si>
  <si>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</si>
  <si>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</si>
  <si>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</si>
  <si>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</si>
  <si>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</si>
  <si>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</si>
  <si>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</si>
  <si>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</si>
  <si>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</si>
  <si>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</si>
  <si>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</si>
  <si>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</si>
  <si>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</si>
  <si>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</si>
  <si>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</si>
  <si>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</si>
  <si>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</si>
  <si>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</si>
  <si>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</si>
  <si>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</si>
  <si>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</si>
  <si>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</si>
  <si>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</si>
  <si>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</si>
  <si>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</si>
  <si>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</si>
  <si>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</si>
  <si>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</si>
  <si>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</si>
  <si>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</si>
  <si>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</si>
  <si>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</si>
  <si>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</si>
  <si>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</si>
  <si>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</si>
  <si>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</si>
  <si>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</si>
  <si>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</si>
  <si>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</si>
  <si>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</si>
  <si>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</si>
  <si>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</si>
  <si>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</si>
  <si>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</si>
  <si>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</si>
  <si>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</si>
  <si>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</si>
  <si>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</si>
  <si>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</si>
  <si>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</si>
  <si>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</si>
  <si>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</si>
  <si>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</si>
  <si>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</si>
  <si>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</si>
  <si>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</si>
  <si>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</si>
  <si>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</si>
  <si>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</si>
  <si>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</si>
  <si>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</si>
  <si>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</si>
  <si>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</si>
  <si>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</si>
  <si>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</si>
  <si>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</si>
  <si>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</si>
  <si>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</si>
  <si>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</si>
  <si>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</si>
  <si>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</si>
  <si>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</si>
  <si>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</si>
  <si>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</si>
  <si>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</si>
  <si>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</si>
  <si>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</si>
  <si>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</si>
  <si>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</si>
  <si>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</si>
  <si>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</si>
  <si>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</si>
  <si>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</si>
  <si>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</si>
  <si>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</si>
  <si>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</si>
  <si>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</si>
  <si>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</si>
  <si>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</si>
  <si>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</si>
  <si>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</si>
  <si>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</si>
  <si>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</si>
  <si>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</si>
  <si>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</si>
  <si>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</si>
  <si>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</si>
  <si>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</si>
  <si>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</si>
  <si>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</si>
  <si>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</si>
  <si>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</si>
  <si>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</si>
  <si>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</si>
  <si>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</si>
  <si>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</si>
  <si>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</si>
  <si>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</si>
  <si>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</si>
  <si>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</si>
  <si>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</si>
  <si>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</si>
  <si>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</si>
  <si>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</si>
  <si>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</si>
  <si>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</si>
  <si>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</si>
  <si>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</si>
  <si>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</si>
  <si>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</si>
  <si>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</si>
  <si>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</si>
  <si>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</si>
  <si>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</si>
  <si>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</si>
  <si>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</si>
  <si>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</si>
  <si>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</si>
  <si>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</si>
  <si>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</si>
  <si>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</si>
  <si>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</si>
  <si>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</si>
  <si>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</si>
  <si>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</si>
  <si>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</si>
  <si>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</si>
  <si>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</si>
  <si>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</si>
  <si>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</si>
  <si>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</si>
  <si>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</si>
  <si>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</si>
  <si>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</si>
  <si>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</si>
  <si>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</si>
  <si>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</si>
  <si>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</si>
  <si>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</si>
  <si>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</si>
  <si>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</si>
  <si>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</si>
  <si>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</si>
  <si>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</si>
  <si>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</si>
  <si>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</si>
  <si>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</si>
  <si>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</si>
  <si>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</si>
  <si>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</si>
  <si>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</si>
  <si>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</si>
  <si>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</si>
  <si>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</si>
  <si>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</si>
  <si>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</si>
  <si>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</si>
  <si>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</si>
  <si>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</si>
  <si>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</si>
  <si>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</si>
  <si>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</si>
  <si>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</si>
  <si>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</si>
  <si>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</si>
  <si>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</si>
  <si>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</si>
  <si>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</si>
  <si>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</si>
  <si>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</si>
  <si>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</si>
  <si>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</si>
  <si>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</si>
  <si>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</si>
  <si>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</si>
  <si>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</si>
  <si>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</si>
  <si>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</si>
  <si>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</si>
  <si>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</si>
  <si>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</si>
  <si>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</si>
  <si>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</si>
  <si>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</si>
  <si>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</si>
  <si>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</si>
  <si>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</si>
  <si>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</si>
  <si>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</si>
  <si>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</si>
  <si>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</si>
  <si>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</si>
  <si>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</si>
  <si>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</si>
  <si>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</si>
  <si>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</si>
  <si>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</si>
  <si>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</si>
  <si>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</si>
  <si>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</si>
  <si>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</si>
  <si>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</si>
  <si>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</si>
  <si>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</si>
  <si>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</si>
  <si>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</si>
  <si>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</si>
  <si>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</si>
  <si>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</si>
  <si>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</si>
  <si>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</si>
  <si>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</si>
  <si>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</si>
  <si>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</si>
  <si>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</si>
  <si>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</si>
  <si>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</si>
  <si>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</si>
  <si>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</si>
  <si>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</si>
  <si>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</si>
  <si>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</si>
  <si>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</si>
  <si>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</si>
  <si>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</si>
  <si>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</si>
  <si>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</si>
  <si>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</si>
  <si>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</si>
  <si>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</si>
  <si>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</si>
  <si>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</si>
  <si>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</si>
  <si>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</si>
  <si>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</si>
  <si>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</si>
  <si>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</si>
  <si>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</si>
  <si>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</si>
  <si>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</si>
  <si>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</si>
  <si>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</si>
  <si>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</si>
  <si>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</si>
  <si>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</si>
  <si>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</si>
  <si>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</si>
  <si>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</si>
  <si>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</si>
  <si>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</si>
  <si>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</si>
  <si>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</si>
  <si>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</si>
  <si>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</si>
  <si>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</si>
  <si>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</si>
  <si>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</si>
  <si>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</si>
  <si>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</si>
  <si>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</si>
  <si>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</si>
  <si>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</si>
  <si>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</si>
  <si>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</si>
  <si>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</si>
  <si>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</si>
  <si>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</si>
  <si>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</si>
  <si>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</si>
  <si>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</si>
  <si>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</si>
  <si>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</si>
  <si>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</si>
  <si>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</si>
  <si>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</si>
  <si>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</si>
  <si>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</si>
  <si>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</si>
  <si>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</si>
  <si>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</si>
  <si>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</si>
  <si>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</si>
  <si>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</si>
  <si>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</si>
  <si>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</si>
  <si>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</si>
  <si>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</si>
  <si>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</si>
  <si>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</si>
  <si>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</si>
  <si>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</si>
  <si>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</si>
  <si>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</si>
  <si>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</si>
  <si>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</si>
  <si>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</si>
  <si>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</si>
  <si>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</si>
  <si>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</si>
  <si>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</si>
  <si>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</si>
  <si>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</si>
  <si>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</si>
  <si>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</si>
  <si>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</si>
  <si>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</si>
  <si>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</si>
  <si>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</si>
  <si>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</si>
  <si>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</si>
  <si>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</si>
  <si>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</si>
  <si>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</si>
  <si>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</si>
  <si>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</si>
  <si>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</si>
  <si>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</si>
  <si>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</si>
  <si>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</si>
  <si>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</si>
  <si>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</si>
  <si>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</si>
  <si>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</si>
  <si>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</si>
  <si>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</si>
  <si>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</si>
  <si>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</si>
  <si>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</si>
  <si>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</si>
  <si>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</si>
  <si>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</si>
  <si>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</si>
  <si>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</si>
  <si>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</si>
  <si>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</si>
  <si>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</si>
  <si>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</si>
  <si>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</si>
  <si>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</si>
  <si>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</si>
  <si>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</si>
  <si>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</si>
  <si>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</si>
  <si>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</si>
  <si>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</si>
  <si>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</si>
  <si>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</si>
  <si>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</si>
  <si>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</si>
  <si>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</si>
  <si>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</si>
  <si>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</si>
  <si>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</si>
  <si>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</si>
  <si>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</si>
  <si>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</si>
  <si>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</si>
  <si>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</si>
  <si>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</si>
  <si>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</si>
  <si>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</si>
  <si>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</si>
  <si>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</si>
  <si>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</si>
  <si>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</si>
  <si>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</si>
  <si>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</si>
  <si>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</si>
  <si>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</si>
  <si>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</si>
  <si>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</si>
  <si>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</si>
  <si>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</si>
  <si>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</si>
  <si>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</si>
  <si>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</si>
  <si>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</si>
  <si>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</si>
  <si>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</si>
  <si>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</si>
  <si>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</si>
  <si>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</si>
  <si>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</si>
  <si>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</si>
  <si>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</si>
  <si>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</si>
  <si>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</si>
  <si>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</si>
  <si>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</si>
  <si>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</si>
  <si>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</si>
  <si>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</si>
  <si>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</si>
  <si>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</si>
  <si>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</si>
  <si>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</si>
  <si>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</si>
  <si>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</si>
  <si>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</si>
  <si>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</si>
  <si>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</si>
  <si>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</si>
  <si>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</si>
  <si>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</si>
  <si>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</si>
  <si>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</si>
  <si>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</si>
  <si>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</si>
  <si>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</si>
  <si>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</si>
  <si>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</si>
  <si>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</si>
  <si>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</si>
  <si>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</si>
  <si>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</si>
  <si>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</si>
  <si>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</si>
  <si>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</si>
  <si>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</si>
  <si>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</si>
  <si>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</si>
  <si>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</si>
  <si>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</si>
  <si>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</si>
  <si>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</si>
  <si>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</si>
  <si>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</si>
  <si>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</si>
  <si>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</si>
  <si>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</si>
  <si>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</si>
  <si>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</si>
  <si>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</si>
  <si>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</si>
  <si>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</si>
  <si>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</si>
  <si>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</si>
  <si>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</si>
  <si>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</si>
  <si>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</si>
  <si>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</si>
  <si>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</si>
  <si>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</si>
  <si>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</si>
  <si>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</si>
  <si>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</si>
  <si>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</si>
  <si>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</si>
  <si>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</si>
  <si>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</si>
  <si>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</si>
  <si>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</si>
  <si>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</si>
  <si>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</si>
  <si>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</si>
  <si>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</si>
  <si>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</si>
  <si>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</si>
  <si>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</si>
  <si>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</si>
  <si>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</si>
  <si>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</si>
  <si>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</si>
  <si>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</si>
  <si>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</si>
  <si>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</si>
  <si>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</si>
  <si>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</si>
  <si>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</si>
  <si>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</si>
  <si>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</si>
  <si>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</si>
  <si>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</si>
  <si>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</si>
  <si>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</si>
  <si>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</si>
  <si>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</si>
  <si>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</si>
  <si>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</si>
  <si>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</si>
  <si>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</si>
  <si>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</si>
  <si>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</si>
  <si>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</si>
  <si>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</si>
  <si>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</si>
  <si>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</si>
  <si>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</si>
  <si>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</si>
  <si>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</si>
  <si>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</si>
  <si>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</si>
  <si>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</si>
  <si>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</si>
  <si>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</si>
  <si>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</si>
  <si>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</si>
  <si>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</si>
  <si>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</si>
  <si>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</si>
  <si>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</si>
  <si>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</si>
  <si>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</si>
  <si>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</si>
  <si>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</si>
  <si>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</si>
  <si>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</si>
  <si>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</si>
  <si>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</si>
  <si>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</si>
  <si>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</si>
  <si>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</si>
  <si>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</si>
  <si>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</si>
  <si>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</si>
  <si>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</si>
  <si>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</si>
  <si>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</si>
  <si>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</si>
  <si>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</si>
  <si>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</si>
  <si>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</si>
  <si>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</si>
  <si>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</si>
  <si>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</si>
  <si>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</si>
  <si>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</si>
  <si>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</si>
  <si>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</si>
  <si>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</si>
  <si>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</si>
  <si>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</si>
  <si>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</si>
  <si>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</si>
  <si>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</si>
  <si>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</si>
  <si>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</si>
  <si>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</si>
  <si>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</si>
  <si>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</si>
  <si>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</si>
  <si>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</si>
  <si>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</si>
  <si>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</si>
  <si>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</si>
  <si>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</si>
  <si>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</si>
  <si>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</si>
  <si>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</si>
  <si>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</si>
  <si>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</si>
  <si>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</si>
  <si>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</si>
  <si>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</si>
  <si>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</si>
  <si>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</si>
  <si>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</si>
  <si>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</si>
  <si>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</si>
  <si>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</si>
  <si>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</si>
  <si>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</si>
  <si>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</si>
  <si>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</si>
  <si>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</si>
  <si>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</si>
  <si>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</si>
  <si>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</si>
  <si>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</si>
  <si>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</si>
  <si>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</si>
  <si>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</si>
  <si>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</si>
  <si>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</si>
  <si>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</si>
  <si>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</si>
  <si>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</si>
  <si>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</si>
  <si>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</si>
  <si>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</si>
  <si>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</si>
  <si>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</si>
  <si>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</si>
  <si>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</si>
  <si>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</si>
  <si>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</si>
  <si>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</si>
  <si>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</si>
  <si>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</si>
  <si>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</si>
  <si>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</si>
  <si>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</si>
  <si>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</si>
  <si>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</si>
  <si>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</si>
  <si>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</si>
  <si>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</si>
  <si>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</si>
  <si>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</si>
  <si>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</si>
  <si>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</si>
  <si>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</si>
  <si>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</si>
  <si>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</si>
  <si>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</si>
  <si>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</si>
  <si>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</si>
  <si>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</si>
  <si>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</si>
  <si>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</si>
  <si>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</si>
  <si>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</si>
  <si>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</si>
  <si>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</si>
  <si>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</si>
  <si>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</si>
  <si>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</si>
  <si>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</si>
  <si>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</si>
  <si>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</si>
  <si>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</si>
  <si>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</si>
  <si>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</si>
  <si>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</si>
  <si>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</si>
  <si>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</si>
  <si>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</si>
  <si>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</si>
  <si>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</si>
  <si>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</si>
  <si>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</si>
  <si>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</si>
  <si>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</si>
  <si>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</si>
  <si>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</si>
  <si>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</si>
  <si>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</si>
  <si>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</si>
  <si>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</si>
  <si>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</si>
  <si>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</si>
  <si>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</si>
  <si>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</si>
  <si>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</si>
  <si>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</si>
  <si>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</si>
  <si>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</si>
  <si>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</si>
  <si>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</si>
  <si>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</si>
  <si>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</si>
  <si>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</si>
  <si>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</si>
  <si>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</si>
  <si>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</si>
  <si>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</si>
  <si>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</si>
  <si>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</si>
  <si>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</si>
  <si>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</si>
  <si>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</si>
  <si>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</si>
  <si>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</si>
  <si>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</si>
  <si>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</si>
  <si>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</si>
  <si>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</si>
  <si>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</si>
  <si>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</si>
  <si>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</si>
  <si>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</si>
  <si>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</si>
  <si>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</si>
  <si>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</si>
  <si>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</si>
  <si>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</si>
  <si>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</si>
  <si>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</si>
  <si>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</si>
  <si>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</si>
  <si>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</si>
  <si>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</si>
  <si>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</si>
  <si>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</si>
  <si>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</si>
  <si>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</si>
  <si>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</si>
  <si>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</si>
  <si>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</si>
  <si>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</si>
  <si>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</si>
  <si>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</si>
  <si>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</si>
  <si>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</si>
  <si>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</si>
  <si>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</si>
  <si>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</si>
  <si>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</si>
  <si>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</si>
  <si>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</si>
  <si>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</si>
  <si>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</si>
  <si>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</si>
  <si>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</si>
  <si>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</si>
  <si>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</si>
  <si>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</si>
  <si>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</si>
  <si>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</si>
  <si>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</si>
  <si>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</si>
  <si>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</si>
  <si>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</si>
  <si>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</si>
  <si>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</si>
  <si>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</si>
  <si>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</si>
  <si>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</si>
  <si>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</si>
  <si>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</si>
  <si>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</si>
  <si>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</si>
  <si>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</si>
  <si>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</si>
  <si>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</si>
  <si>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</si>
  <si>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</si>
  <si>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</si>
  <si>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</si>
  <si>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</si>
  <si>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</si>
  <si>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</si>
  <si>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</si>
  <si>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</si>
  <si>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</si>
  <si>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</si>
  <si>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</si>
  <si>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</si>
  <si>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</si>
  <si>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</si>
  <si>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</si>
  <si>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</si>
  <si>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</si>
  <si>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</si>
  <si>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</si>
  <si>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</si>
  <si>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</si>
  <si>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</si>
  <si>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</si>
  <si>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</si>
  <si>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</si>
  <si>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</si>
  <si>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</si>
  <si>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</si>
  <si>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</si>
  <si>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</si>
  <si>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</si>
  <si>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</si>
  <si>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</si>
  <si>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</si>
  <si>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</si>
  <si>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</si>
  <si>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</si>
  <si>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</si>
  <si>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</si>
  <si>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</si>
  <si>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</si>
  <si>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</si>
  <si>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</si>
  <si>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</si>
  <si>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</si>
  <si>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</si>
  <si>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</si>
  <si>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</si>
  <si>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</si>
  <si>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</si>
  <si>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</si>
  <si>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</si>
  <si>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</si>
  <si>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</si>
  <si>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</si>
  <si>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</si>
  <si>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</si>
  <si>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</si>
  <si>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</si>
  <si>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</si>
  <si>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</si>
  <si>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</si>
  <si>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</si>
  <si>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</si>
  <si>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</si>
  <si>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</si>
  <si>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</si>
  <si>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</si>
  <si>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</si>
  <si>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</si>
  <si>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</si>
  <si>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</si>
  <si>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</si>
  <si>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</si>
  <si>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</si>
  <si>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</si>
  <si>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</si>
  <si>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</si>
  <si>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</si>
  <si>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</si>
  <si>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</si>
  <si>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</si>
  <si>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</si>
  <si>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</si>
  <si>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</si>
  <si>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</si>
  <si>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</si>
  <si>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</si>
  <si>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</si>
  <si>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</si>
  <si>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</si>
  <si>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</si>
  <si>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</si>
  <si>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</si>
  <si>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</si>
  <si>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</si>
  <si>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</si>
  <si>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</si>
  <si>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</si>
  <si>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</si>
  <si>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</si>
  <si>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</si>
  <si>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</si>
  <si>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</si>
  <si>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</si>
  <si>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</si>
  <si>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</si>
  <si>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</si>
  <si>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</si>
  <si>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</si>
  <si>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</si>
  <si>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</si>
  <si>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</si>
  <si>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</si>
  <si>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</si>
  <si>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</si>
  <si>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</si>
  <si>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</si>
  <si>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</si>
  <si>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</si>
  <si>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</si>
  <si>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</si>
  <si>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</si>
  <si>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</si>
  <si>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</si>
  <si>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</si>
  <si>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</si>
  <si>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</si>
  <si>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</si>
  <si>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</si>
  <si>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</si>
  <si>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</si>
  <si>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</si>
  <si>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</si>
  <si>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</si>
  <si>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</si>
  <si>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</si>
  <si>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</si>
  <si>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</si>
  <si>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</si>
  <si>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</si>
  <si>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</si>
  <si>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</si>
  <si>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</si>
  <si>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</si>
  <si>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</si>
  <si>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</si>
  <si>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</si>
  <si>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</si>
  <si>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</si>
  <si>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</si>
  <si>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</si>
  <si>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</si>
  <si>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</si>
  <si>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</si>
  <si>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</si>
  <si>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</si>
  <si>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</si>
  <si>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</si>
  <si>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</si>
  <si>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</si>
  <si>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</si>
  <si>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</si>
  <si>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</si>
  <si>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</si>
  <si>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</si>
  <si>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</si>
  <si>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</si>
  <si>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</si>
  <si>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</si>
  <si>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</si>
  <si>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</si>
  <si>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</si>
  <si>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</si>
  <si>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</si>
  <si>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</si>
  <si>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</si>
  <si>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</si>
  <si>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</si>
  <si>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</si>
  <si>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</si>
  <si>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</si>
  <si>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</si>
  <si>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</si>
  <si>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</si>
  <si>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</si>
  <si>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</si>
  <si>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</si>
  <si>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</si>
  <si>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</si>
  <si>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</si>
  <si>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</si>
  <si>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</si>
  <si>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</si>
  <si>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</si>
  <si>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</si>
  <si>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</si>
  <si>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</si>
  <si>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</si>
  <si>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</si>
  <si>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</si>
  <si>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</si>
  <si>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</si>
  <si>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</si>
  <si>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</si>
  <si>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</si>
  <si>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</si>
  <si>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</si>
  <si>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</si>
  <si>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</si>
  <si>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</si>
  <si>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</si>
  <si>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</si>
  <si>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</si>
  <si>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</si>
  <si>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</si>
  <si>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</si>
  <si>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</si>
  <si>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</si>
  <si>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</si>
  <si>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</si>
  <si>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</si>
  <si>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</si>
  <si>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</si>
  <si>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</si>
  <si>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</si>
  <si>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</si>
  <si>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</si>
  <si>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</si>
  <si>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</si>
  <si>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</si>
  <si>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</si>
  <si>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</si>
  <si>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</si>
  <si>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</si>
  <si>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</si>
  <si>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</si>
  <si>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</si>
  <si>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</si>
  <si>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</si>
  <si>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</si>
  <si>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</si>
  <si>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</si>
  <si>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</si>
  <si>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</si>
  <si>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</si>
  <si>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</si>
  <si>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</si>
  <si>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</si>
  <si>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</si>
  <si>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</si>
  <si>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</si>
  <si>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</si>
  <si>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</si>
  <si>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</si>
  <si>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</si>
  <si>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</si>
  <si>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</si>
  <si>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</si>
  <si>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</si>
  <si>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</si>
  <si>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</si>
  <si>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</si>
  <si>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</si>
  <si>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</si>
  <si>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</si>
  <si>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</si>
  <si>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</si>
  <si>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</si>
  <si>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</si>
  <si>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</si>
  <si>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</si>
  <si>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</si>
  <si>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</si>
  <si>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</si>
  <si>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</si>
  <si>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</si>
  <si>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</si>
  <si>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</si>
  <si>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</si>
  <si>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</si>
  <si>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</si>
  <si>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</si>
  <si>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</si>
  <si>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</si>
  <si>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</si>
  <si>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</si>
  <si>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</si>
  <si>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</si>
  <si>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</si>
  <si>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</si>
  <si>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</si>
  <si>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</si>
  <si>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</si>
  <si>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</si>
  <si>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</si>
  <si>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</si>
  <si>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</si>
  <si>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</si>
  <si>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</si>
  <si>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</si>
  <si>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</si>
  <si>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</si>
  <si>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</si>
  <si>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</si>
  <si>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</si>
  <si>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</si>
  <si>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</si>
  <si>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</si>
  <si>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</si>
  <si>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</si>
  <si>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</si>
  <si>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</si>
  <si>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</si>
  <si>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</si>
  <si>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</si>
  <si>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</si>
  <si>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</si>
  <si>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</si>
  <si>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</si>
  <si>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</si>
  <si>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</si>
  <si>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</si>
  <si>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</si>
  <si>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</si>
  <si>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</si>
  <si>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</si>
  <si>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</si>
  <si>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</si>
  <si>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</si>
  <si>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</si>
  <si>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</si>
  <si>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</si>
  <si>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</si>
  <si>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</si>
  <si>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</si>
  <si>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</si>
  <si>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</si>
  <si>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</si>
  <si>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</si>
  <si>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</si>
  <si>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</si>
  <si>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</si>
  <si>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</si>
  <si>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</si>
  <si>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</si>
  <si>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</si>
  <si>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</si>
  <si>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</si>
  <si>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</si>
  <si>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</si>
  <si>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</si>
  <si>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</si>
  <si>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</si>
  <si>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</si>
  <si>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</si>
  <si>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</si>
  <si>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</si>
  <si>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</si>
  <si>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</si>
  <si>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</si>
  <si>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</si>
  <si>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</si>
  <si>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</si>
  <si>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</si>
  <si>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</si>
  <si>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</si>
  <si>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</si>
  <si>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</si>
  <si>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</si>
  <si>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</si>
  <si>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</si>
  <si>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</si>
  <si>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</si>
  <si>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</si>
  <si>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</si>
  <si>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</si>
  <si>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</si>
  <si>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</si>
  <si>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</si>
  <si>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</si>
  <si>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</si>
  <si>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</si>
  <si>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</si>
  <si>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</si>
  <si>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</si>
  <si>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</si>
  <si>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</si>
  <si>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</si>
  <si>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</si>
  <si>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</si>
  <si>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</si>
  <si>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</si>
  <si>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</si>
  <si>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</si>
  <si>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</si>
  <si>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</si>
  <si>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</si>
  <si>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</si>
  <si>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</si>
  <si>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</si>
  <si>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</si>
  <si>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</si>
  <si>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</si>
  <si>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</si>
  <si>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</si>
  <si>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</si>
  <si>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</si>
  <si>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</si>
  <si>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</si>
  <si>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</si>
  <si>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</si>
  <si>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</si>
  <si>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</si>
  <si>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</si>
  <si>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</si>
  <si>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</si>
  <si>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</si>
  <si>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</si>
  <si>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</si>
  <si>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</si>
  <si>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</si>
  <si>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</si>
  <si>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</si>
  <si>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</si>
  <si>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</si>
  <si>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</si>
  <si>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</si>
  <si>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</si>
  <si>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</si>
  <si>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</si>
  <si>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</si>
  <si>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</si>
  <si>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</si>
  <si>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</si>
  <si>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</si>
  <si>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</si>
  <si>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</si>
  <si>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</si>
  <si>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</si>
  <si>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</si>
  <si>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</si>
  <si>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</si>
  <si>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</si>
  <si>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</si>
  <si>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</si>
  <si>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</si>
  <si>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</si>
  <si>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</si>
  <si>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</si>
  <si>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</si>
  <si>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</si>
  <si>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</si>
  <si>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</si>
  <si>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</si>
  <si>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</si>
  <si>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</si>
  <si>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</si>
  <si>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</si>
  <si>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</si>
  <si>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</si>
  <si>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</si>
  <si>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</si>
  <si>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</si>
  <si>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</si>
  <si>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</si>
  <si>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</si>
  <si>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</si>
  <si>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</si>
  <si>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</si>
  <si>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</si>
  <si>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</si>
  <si>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</si>
  <si>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</si>
  <si>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</si>
  <si>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</si>
  <si>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</si>
  <si>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</si>
  <si>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</si>
  <si>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</si>
  <si>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</si>
  <si>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</si>
  <si>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</si>
  <si>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</si>
  <si>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</si>
  <si>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</si>
  <si>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</si>
  <si>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</si>
  <si>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</si>
  <si>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</si>
  <si>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</si>
  <si>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</si>
  <si>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</si>
  <si>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</si>
  <si>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</si>
  <si>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</si>
  <si>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</si>
  <si>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</si>
  <si>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</si>
  <si>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</si>
  <si>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</si>
  <si>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</si>
  <si>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</si>
  <si>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</si>
  <si>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</si>
  <si>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</si>
  <si>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</si>
  <si>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</si>
  <si>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</si>
  <si>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</si>
  <si>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</si>
  <si>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</si>
  <si>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</si>
  <si>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</si>
  <si>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</si>
  <si>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</si>
  <si>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</si>
  <si>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</si>
  <si>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</si>
  <si>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</si>
  <si>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</si>
  <si>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</si>
  <si>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</si>
  <si>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</si>
  <si>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</si>
  <si>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</si>
  <si>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</si>
  <si>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</si>
  <si>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</si>
  <si>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</si>
  <si>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</si>
  <si>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</si>
  <si>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</si>
  <si>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</si>
  <si>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</si>
  <si>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</si>
  <si>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</si>
  <si>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</si>
  <si>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</si>
  <si>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</si>
  <si>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</si>
  <si>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</si>
  <si>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</si>
  <si>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</si>
  <si>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</si>
  <si>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</si>
  <si>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</si>
  <si>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</si>
  <si>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</si>
  <si>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</si>
  <si>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</si>
  <si>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</si>
  <si>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</si>
  <si>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</si>
  <si>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</si>
  <si>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</si>
  <si>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</si>
  <si>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</si>
  <si>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</si>
  <si>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</si>
  <si>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</si>
  <si>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</si>
  <si>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</si>
  <si>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</si>
  <si>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</si>
  <si>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</si>
  <si>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</si>
  <si>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</si>
  <si>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</si>
  <si>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</si>
  <si>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</si>
  <si>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</si>
  <si>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</si>
  <si>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</si>
  <si>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</si>
  <si>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</si>
  <si>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</si>
  <si>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</si>
  <si>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</si>
  <si>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</si>
  <si>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</si>
  <si>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</si>
  <si>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</si>
  <si>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</si>
  <si>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</si>
  <si>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</si>
  <si>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</si>
  <si>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</si>
  <si>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</si>
  <si>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</si>
  <si>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</si>
  <si>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</si>
  <si>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</si>
  <si>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</si>
  <si>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</si>
  <si>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</si>
  <si>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</si>
  <si>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</si>
  <si>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</si>
  <si>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</si>
  <si>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</si>
  <si>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</si>
  <si>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</si>
  <si>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</si>
  <si>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</si>
  <si>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</si>
  <si>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</si>
  <si>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</si>
  <si>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</si>
  <si>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</si>
  <si>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</si>
  <si>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</si>
  <si>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</si>
  <si>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</si>
  <si>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</si>
  <si>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</si>
  <si>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</si>
  <si>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</si>
  <si>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</si>
  <si>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</si>
  <si>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</si>
  <si>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</si>
  <si>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</si>
  <si>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</si>
  <si>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</si>
  <si>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</si>
  <si>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</si>
  <si>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</si>
  <si>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</si>
  <si>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</si>
  <si>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</si>
  <si>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</si>
  <si>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</si>
  <si>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</si>
  <si>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</si>
  <si>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</si>
  <si>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</si>
  <si>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</si>
  <si>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</si>
  <si>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</si>
  <si>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</si>
  <si>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</si>
  <si>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</si>
  <si>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</si>
  <si>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</si>
  <si>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</si>
  <si>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</si>
  <si>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</si>
  <si>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</si>
  <si>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</si>
  <si>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</si>
  <si>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</si>
  <si>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</si>
  <si>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</si>
  <si>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</si>
  <si>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</si>
  <si>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</si>
  <si>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</si>
  <si>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</si>
  <si>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</si>
  <si>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</si>
  <si>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</si>
  <si>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</si>
  <si>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</si>
  <si>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</si>
  <si>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</si>
  <si>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</si>
  <si>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</si>
  <si>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</si>
  <si>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</si>
  <si>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</si>
  <si>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</si>
  <si>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</si>
  <si>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</si>
  <si>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</si>
  <si>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</si>
  <si>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</si>
  <si>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</si>
  <si>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</si>
  <si>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</si>
  <si>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</si>
  <si>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</si>
  <si>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</si>
  <si>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</si>
  <si>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</si>
  <si>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</si>
  <si>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</si>
  <si>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</si>
  <si>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</si>
  <si>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</si>
  <si>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</si>
  <si>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</si>
  <si>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</si>
  <si>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</si>
  <si>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</si>
  <si>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</si>
  <si>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</si>
  <si>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</si>
  <si>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</si>
  <si>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</si>
  <si>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</si>
  <si>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</si>
  <si>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</si>
  <si>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</si>
  <si>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</si>
  <si>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</si>
  <si>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</si>
  <si>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</si>
  <si>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</si>
  <si>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</si>
  <si>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</si>
  <si>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</si>
  <si>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</si>
  <si>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</si>
  <si>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</si>
  <si>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</si>
  <si>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</si>
  <si>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</si>
  <si>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</si>
  <si>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</si>
  <si>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</si>
  <si>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</si>
  <si>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</si>
  <si>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</si>
  <si>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</si>
  <si>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</si>
  <si>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</si>
  <si>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</si>
  <si>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</si>
  <si>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</si>
  <si>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</si>
  <si>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</si>
  <si>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</si>
  <si>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</si>
  <si>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</si>
  <si>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</si>
  <si>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</si>
  <si>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</si>
  <si>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</si>
  <si>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</si>
  <si>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</si>
  <si>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</si>
  <si>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</si>
  <si>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</si>
  <si>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</si>
  <si>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</si>
  <si>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</si>
  <si>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</si>
  <si>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</si>
  <si>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</si>
  <si>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</si>
  <si>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</si>
  <si>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</si>
  <si>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</si>
  <si>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</si>
  <si>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</si>
  <si>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</si>
  <si>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</si>
  <si>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</si>
  <si>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</si>
  <si>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</si>
  <si>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</si>
  <si>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</si>
  <si>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</si>
  <si>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</si>
  <si>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</si>
  <si>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</si>
  <si>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</si>
  <si>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</si>
  <si>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</si>
  <si>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</si>
  <si>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</si>
  <si>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</si>
  <si>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</si>
  <si>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</si>
  <si>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</si>
  <si>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</si>
  <si>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</si>
  <si>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</si>
  <si>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</si>
  <si>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</si>
  <si>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</si>
  <si>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</si>
  <si>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</si>
  <si>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</si>
  <si>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</si>
  <si>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</si>
  <si>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</si>
  <si>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</si>
  <si>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</si>
  <si>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</si>
  <si>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</si>
  <si>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</si>
  <si>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</si>
  <si>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</si>
  <si>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</si>
  <si>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</si>
  <si>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</si>
  <si>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</si>
  <si>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</si>
  <si>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</si>
  <si>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</si>
  <si>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</si>
  <si>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</si>
  <si>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</si>
  <si>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</si>
  <si>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</si>
  <si>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</si>
  <si>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</si>
  <si>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</si>
  <si>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</si>
  <si>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</si>
  <si>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</si>
  <si>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</si>
  <si>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</si>
  <si>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</si>
  <si>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</si>
  <si>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</si>
  <si>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</si>
  <si>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</si>
  <si>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</si>
  <si>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</si>
  <si>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</si>
  <si>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</si>
  <si>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</si>
  <si>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</si>
  <si>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</si>
  <si>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</si>
  <si>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</si>
  <si>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</si>
  <si>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</si>
  <si>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</si>
  <si>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</si>
  <si>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</si>
  <si>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</si>
  <si>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</si>
  <si>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</si>
  <si>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</si>
  <si>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</si>
  <si>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</si>
  <si>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</si>
  <si>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</si>
  <si>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</si>
  <si>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</si>
  <si>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</si>
  <si>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</si>
  <si>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</si>
  <si>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</si>
  <si>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</si>
  <si>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</si>
  <si>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</si>
  <si>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</si>
  <si>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</si>
  <si>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</si>
  <si>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</si>
  <si>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</si>
  <si>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</si>
  <si>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</si>
  <si>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</si>
  <si>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</si>
  <si>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</si>
  <si>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</si>
  <si>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</si>
  <si>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</si>
  <si>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</si>
  <si>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</si>
  <si>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</si>
  <si>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</si>
  <si>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</si>
  <si>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</si>
  <si>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</si>
  <si>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</si>
  <si>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</si>
  <si>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</si>
  <si>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</si>
  <si>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</si>
  <si>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</si>
  <si>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</si>
  <si>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</si>
  <si>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</si>
  <si>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</si>
  <si>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</si>
  <si>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</si>
  <si>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</si>
  <si>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</si>
  <si>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</si>
  <si>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</si>
  <si>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</si>
  <si>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</si>
  <si>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</si>
  <si>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</si>
  <si>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</si>
  <si>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</si>
  <si>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</si>
  <si>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</si>
  <si>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</si>
  <si>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</si>
  <si>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</si>
  <si>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</si>
  <si>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</si>
  <si>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</si>
  <si>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</si>
  <si>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</si>
  <si>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</si>
  <si>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</si>
  <si>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</si>
  <si>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</si>
  <si>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</si>
  <si>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</si>
  <si>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</si>
  <si>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</si>
  <si>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</si>
  <si>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</si>
  <si>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</si>
  <si>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</si>
  <si>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</si>
  <si>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</si>
  <si>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</si>
  <si>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</si>
  <si>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</si>
  <si>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</si>
  <si>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</si>
  <si>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</si>
  <si>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</si>
  <si>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</si>
  <si>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</si>
  <si>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</si>
  <si>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</si>
  <si>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</si>
  <si>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</si>
  <si>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</si>
  <si>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</si>
  <si>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</si>
  <si>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</si>
  <si>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</si>
  <si>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</si>
  <si>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</si>
  <si>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</si>
  <si>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</si>
  <si>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</si>
  <si>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</si>
  <si>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</si>
  <si>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</si>
  <si>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</si>
  <si>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</si>
  <si>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</si>
  <si>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</si>
  <si>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</si>
  <si>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</si>
  <si>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</si>
  <si>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</si>
  <si>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</si>
  <si>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</si>
  <si>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</si>
  <si>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</si>
  <si>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</si>
  <si>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</si>
  <si>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</si>
  <si>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</si>
  <si>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</si>
  <si>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</si>
  <si>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</si>
  <si>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</si>
  <si>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</si>
  <si>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</si>
  <si>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</si>
  <si>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</si>
  <si>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</si>
  <si>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</si>
  <si>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</si>
  <si>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</si>
  <si>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</si>
  <si>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</si>
  <si>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</si>
  <si>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</si>
  <si>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</si>
  <si>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</si>
  <si>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</si>
  <si>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</si>
  <si>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</si>
  <si>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</si>
  <si>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</si>
  <si>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</si>
  <si>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</si>
  <si>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</si>
  <si>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</si>
  <si>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</si>
  <si>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</si>
  <si>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</si>
  <si>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</si>
  <si>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</si>
  <si>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</si>
  <si>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</si>
  <si>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</si>
  <si>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</si>
  <si>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</si>
  <si>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</si>
  <si>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</si>
  <si>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</si>
  <si>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</si>
  <si>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</si>
  <si>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</si>
  <si>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</si>
  <si>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</si>
  <si>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</si>
  <si>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</si>
  <si>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</si>
  <si>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</si>
  <si>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</si>
  <si>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</si>
  <si>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</si>
  <si>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</si>
  <si>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</si>
  <si>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</si>
  <si>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</si>
  <si>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</si>
  <si>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</si>
  <si>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</si>
  <si>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</si>
  <si>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</si>
  <si>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</si>
  <si>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</si>
  <si>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</si>
  <si>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</si>
  <si>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</si>
  <si>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</si>
  <si>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</si>
  <si>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</si>
  <si>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</si>
  <si>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</si>
  <si>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</si>
  <si>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</si>
  <si>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</si>
  <si>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</si>
  <si>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</si>
  <si>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</si>
  <si>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</si>
  <si>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</si>
  <si>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</si>
  <si>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</si>
  <si>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</si>
  <si>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</si>
  <si>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</si>
  <si>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</si>
  <si>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</si>
  <si>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</si>
  <si>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</si>
  <si>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</si>
  <si>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</si>
  <si>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</si>
  <si>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</si>
  <si>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</si>
  <si>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</si>
  <si>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</si>
  <si>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</si>
  <si>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</si>
  <si>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</si>
  <si>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</si>
  <si>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</si>
  <si>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</si>
  <si>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</si>
  <si>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</si>
  <si>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</si>
  <si>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</si>
  <si>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</si>
  <si>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</si>
  <si>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</si>
  <si>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</si>
  <si>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</si>
  <si>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</si>
  <si>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</si>
  <si>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</si>
  <si>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</si>
  <si>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</si>
  <si>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</si>
  <si>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</si>
  <si>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</si>
  <si>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</si>
  <si>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</si>
  <si>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</si>
  <si>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</si>
  <si>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</si>
  <si>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</si>
  <si>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</si>
  <si>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</si>
  <si>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</si>
  <si>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</si>
  <si>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</si>
  <si>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</si>
  <si>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</si>
  <si>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</si>
  <si>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</si>
  <si>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</si>
  <si>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</si>
  <si>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</si>
  <si>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</si>
  <si>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</si>
  <si>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</si>
  <si>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</si>
  <si>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</si>
  <si>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</si>
  <si>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</si>
  <si>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</si>
  <si>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</si>
  <si>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</si>
  <si>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</si>
  <si>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</si>
  <si>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</si>
  <si>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</si>
  <si>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</si>
  <si>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</si>
  <si>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</si>
  <si>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</si>
  <si>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</si>
  <si>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</si>
  <si>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</si>
  <si>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</si>
  <si>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</si>
  <si>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</si>
  <si>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</si>
  <si>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</si>
  <si>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</si>
  <si>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</si>
  <si>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</si>
  <si>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</si>
  <si>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</si>
  <si>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</si>
  <si>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</si>
  <si>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</si>
  <si>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</si>
  <si>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</si>
  <si>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</si>
  <si>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</si>
  <si>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</si>
  <si>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</si>
  <si>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</si>
  <si>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</si>
  <si>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</si>
  <si>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</si>
  <si>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</si>
  <si>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</si>
  <si>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</si>
  <si>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</si>
  <si>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</si>
  <si>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</si>
  <si>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</si>
  <si>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</si>
  <si>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</si>
  <si>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</si>
  <si>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</si>
  <si>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</si>
  <si>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</si>
  <si>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</si>
  <si>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</si>
  <si>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</si>
  <si>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</si>
  <si>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</si>
  <si>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</si>
  <si>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</si>
  <si>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</si>
  <si>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</si>
  <si>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</si>
  <si>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</si>
  <si>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</si>
  <si>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</si>
  <si>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</si>
  <si>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</si>
  <si>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</si>
  <si>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</si>
  <si>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</si>
  <si>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</si>
  <si>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</si>
  <si>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</si>
  <si>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</si>
  <si>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</si>
  <si>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</si>
  <si>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</si>
  <si>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</si>
  <si>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</si>
  <si>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</si>
  <si>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</si>
  <si>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</si>
  <si>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</si>
  <si>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</si>
  <si>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</si>
  <si>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</si>
  <si>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</si>
  <si>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</si>
  <si>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</si>
  <si>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</si>
  <si>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</si>
  <si>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</si>
  <si>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</si>
  <si>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</si>
  <si>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</si>
  <si>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</si>
  <si>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</si>
  <si>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</si>
  <si>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</si>
  <si>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</si>
  <si>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</si>
  <si>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</si>
  <si>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</si>
  <si>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</si>
  <si>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</si>
  <si>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</si>
  <si>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</si>
  <si>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</si>
  <si>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</si>
  <si>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</si>
  <si>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</si>
  <si>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</si>
  <si>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</si>
  <si>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</si>
  <si>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</si>
  <si>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</si>
  <si>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</si>
  <si>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</si>
  <si>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</si>
  <si>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</si>
  <si>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</si>
  <si>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</si>
  <si>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</si>
  <si>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</si>
  <si>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</si>
  <si>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</si>
  <si>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</si>
  <si>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</si>
  <si>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</si>
  <si>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</si>
  <si>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</si>
  <si>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</si>
  <si>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</si>
  <si>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</si>
  <si>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</si>
  <si>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</si>
  <si>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</si>
  <si>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</si>
  <si>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</si>
  <si>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</si>
  <si>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</si>
  <si>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</si>
  <si>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</si>
  <si>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</si>
  <si>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</si>
  <si>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</si>
  <si>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</si>
  <si>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</si>
  <si>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</si>
  <si>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</si>
  <si>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</si>
  <si>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</si>
  <si>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</si>
  <si>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</si>
  <si>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</si>
  <si>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</si>
  <si>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</si>
  <si>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</si>
  <si>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</si>
  <si>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</si>
  <si>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</si>
  <si>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</si>
  <si>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</si>
  <si>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</si>
  <si>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</si>
  <si>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</si>
  <si>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</si>
  <si>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</si>
  <si>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</si>
  <si>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</si>
  <si>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</si>
  <si>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</si>
  <si>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</si>
  <si>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</si>
  <si>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</si>
  <si>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</si>
  <si>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</si>
  <si>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</si>
  <si>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</si>
  <si>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</si>
  <si>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</si>
  <si>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</si>
  <si>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</si>
  <si>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</si>
  <si>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</si>
  <si>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</si>
  <si>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</si>
  <si>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</si>
  <si>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</si>
  <si>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</si>
  <si>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</si>
  <si>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</si>
  <si>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</si>
  <si>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</si>
  <si>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</si>
  <si>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</si>
  <si>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</si>
  <si>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</si>
  <si>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</si>
  <si>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</si>
  <si>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</si>
  <si>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</si>
  <si>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</si>
  <si>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</si>
  <si>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</si>
  <si>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</si>
  <si>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</si>
  <si>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</si>
  <si>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</si>
  <si>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</si>
  <si>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</si>
  <si>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</si>
  <si>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</si>
  <si>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</si>
  <si>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</si>
  <si>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</si>
  <si>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</si>
  <si>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</si>
  <si>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</si>
  <si>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</si>
  <si>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</si>
  <si>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</si>
  <si>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</si>
  <si>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</si>
  <si>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</si>
  <si>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</si>
  <si>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</si>
  <si>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</si>
  <si>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</si>
  <si>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</si>
  <si>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</si>
  <si>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</si>
  <si>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</si>
  <si>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</si>
  <si>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</si>
  <si>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</si>
  <si>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</si>
  <si>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</si>
  <si>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</si>
  <si>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</si>
  <si>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</si>
  <si>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</si>
  <si>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</si>
  <si>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</si>
  <si>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</si>
  <si>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</si>
  <si>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</si>
  <si>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</si>
  <si>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</si>
  <si>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</si>
  <si>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</si>
  <si>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</si>
  <si>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</si>
  <si>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</si>
  <si>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</si>
  <si>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</si>
  <si>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</si>
  <si>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</si>
  <si>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</si>
  <si>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</si>
  <si>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</si>
  <si>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</si>
  <si>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</si>
  <si>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</si>
  <si>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</si>
  <si>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</si>
  <si>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</si>
  <si>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</si>
  <si>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</si>
  <si>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</si>
  <si>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</si>
  <si>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</si>
  <si>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</si>
  <si>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</si>
  <si>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</si>
  <si>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</si>
  <si>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</si>
  <si>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</si>
  <si>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</si>
  <si>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</si>
  <si>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</si>
  <si>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</si>
  <si>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</si>
  <si>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</si>
  <si>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</si>
  <si>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</si>
  <si>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</si>
  <si>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</si>
  <si>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</si>
  <si>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</si>
  <si>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</si>
  <si>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</si>
  <si>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</si>
  <si>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</si>
  <si>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</si>
  <si>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</si>
  <si>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</si>
  <si>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</si>
  <si>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</si>
  <si>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</si>
  <si>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</si>
  <si>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</si>
  <si>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</si>
  <si>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</si>
  <si>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</si>
  <si>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</si>
  <si>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</si>
  <si>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</si>
  <si>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</si>
  <si>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</si>
  <si>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</si>
  <si>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</si>
  <si>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</si>
  <si>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</si>
  <si>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</si>
  <si>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</si>
  <si>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</si>
  <si>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</si>
  <si>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</si>
  <si>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</si>
  <si>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</si>
  <si>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</si>
  <si>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</si>
  <si>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</si>
  <si>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</si>
  <si>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</si>
  <si>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</si>
  <si>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</si>
  <si>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</si>
  <si>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</si>
  <si>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</si>
  <si>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</si>
  <si>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</si>
  <si>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</si>
  <si>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</si>
  <si>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</si>
  <si>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</si>
  <si>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</si>
  <si>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</si>
  <si>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</si>
  <si>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</si>
  <si>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</si>
  <si>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</si>
  <si>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</si>
  <si>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</si>
  <si>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</si>
  <si>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</si>
  <si>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</si>
  <si>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</si>
  <si>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</si>
  <si>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</si>
  <si>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</si>
  <si>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</si>
  <si>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</si>
  <si>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</si>
  <si>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</si>
  <si>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</si>
  <si>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</si>
  <si>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</si>
  <si>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</si>
  <si>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</si>
  <si>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</si>
  <si>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</si>
  <si>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</si>
  <si>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</si>
  <si>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</si>
  <si>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</si>
  <si>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</si>
  <si>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</si>
  <si>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</si>
  <si>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</si>
  <si>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</si>
  <si>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</si>
  <si>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</si>
  <si>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</si>
  <si>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</si>
  <si>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</si>
  <si>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</si>
  <si>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</si>
  <si>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</si>
  <si>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</si>
  <si>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</si>
  <si>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</si>
  <si>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</si>
  <si>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</si>
  <si>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</si>
  <si>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</si>
  <si>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</si>
  <si>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</si>
  <si>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</si>
  <si>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</si>
  <si>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</si>
  <si>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</si>
  <si>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</si>
  <si>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</si>
  <si>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</si>
  <si>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</si>
  <si>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</si>
  <si>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</si>
  <si>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</si>
  <si>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</si>
  <si>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</si>
  <si>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</si>
  <si>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</si>
  <si>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</si>
  <si>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</si>
  <si>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</si>
  <si>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</si>
  <si>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</si>
  <si>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</si>
  <si>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</si>
  <si>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</si>
  <si>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</si>
  <si>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</si>
  <si>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</si>
  <si>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</si>
  <si>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</si>
  <si>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</si>
  <si>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</si>
  <si>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</si>
  <si>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</si>
  <si>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</si>
  <si>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</si>
  <si>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</si>
  <si>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</si>
  <si>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</si>
  <si>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</si>
  <si>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</si>
  <si>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</si>
  <si>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</si>
  <si>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</si>
  <si>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</si>
  <si>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</si>
  <si>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</si>
  <si>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</si>
  <si>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</si>
  <si>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</si>
  <si>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</si>
  <si>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</si>
  <si>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</si>
  <si>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</si>
  <si>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</si>
  <si>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</si>
  <si>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</si>
  <si>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</si>
  <si>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</si>
  <si>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</si>
  <si>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</si>
  <si>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</si>
  <si>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</si>
  <si>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</si>
  <si>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</si>
  <si>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</si>
  <si>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</si>
  <si>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</si>
  <si>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</si>
  <si>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</si>
  <si>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</si>
  <si>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</si>
  <si>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</si>
  <si>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</si>
  <si>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</si>
  <si>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</si>
  <si>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</si>
  <si>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</si>
  <si>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</si>
  <si>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</si>
  <si>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</si>
  <si>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</si>
  <si>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</si>
  <si>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</si>
  <si>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</si>
  <si>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</si>
  <si>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</si>
  <si>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</si>
  <si>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</si>
  <si>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</si>
  <si>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</si>
  <si>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</si>
  <si>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</si>
  <si>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</si>
  <si>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</si>
  <si>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</si>
  <si>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</si>
  <si>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</si>
  <si>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</si>
  <si>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</si>
  <si>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</si>
  <si>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</si>
  <si>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</si>
  <si>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</si>
  <si>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</si>
  <si>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</si>
  <si>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</si>
  <si>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</si>
  <si>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</si>
  <si>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</si>
  <si>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</si>
  <si>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</si>
  <si>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</si>
  <si>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</si>
  <si>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</si>
  <si>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</si>
  <si>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</si>
  <si>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</si>
  <si>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</si>
  <si>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</si>
  <si>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</si>
  <si>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</si>
  <si>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</si>
  <si>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</si>
  <si>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</si>
  <si>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</si>
  <si>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</si>
  <si>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</si>
  <si>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</si>
  <si>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</si>
  <si>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</si>
  <si>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</si>
  <si>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</si>
  <si>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</si>
  <si>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</si>
  <si>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</si>
  <si>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</si>
  <si>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</si>
  <si>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</si>
  <si>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</si>
  <si>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</si>
  <si>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</si>
  <si>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</si>
  <si>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</si>
  <si>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</si>
  <si>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</si>
  <si>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</si>
  <si>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</si>
  <si>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</si>
  <si>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</si>
  <si>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</si>
  <si>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</si>
  <si>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</si>
  <si>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</si>
  <si>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</si>
  <si>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</si>
  <si>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</si>
  <si>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</si>
  <si>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</si>
  <si>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</si>
  <si>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</si>
  <si>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</si>
  <si>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</si>
  <si>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</si>
  <si>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</si>
  <si>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</si>
  <si>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</si>
  <si>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</si>
  <si>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</si>
  <si>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</si>
  <si>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</si>
  <si>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</si>
  <si>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</si>
  <si>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</si>
  <si>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</si>
  <si>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</si>
  <si>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</si>
  <si>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</si>
  <si>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</si>
  <si>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</si>
  <si>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</si>
  <si>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</si>
  <si>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</si>
  <si>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</si>
  <si>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</si>
  <si>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</si>
  <si>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</si>
  <si>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</si>
  <si>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</si>
  <si>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</si>
  <si>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</si>
  <si>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</si>
  <si>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</si>
  <si>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</si>
  <si>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</si>
  <si>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</si>
  <si>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</si>
  <si>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</si>
  <si>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</si>
  <si>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</si>
  <si>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</si>
  <si>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</si>
  <si>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</si>
  <si>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</si>
  <si>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</si>
  <si>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</si>
  <si>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</si>
  <si>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</si>
  <si>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</si>
  <si>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</si>
  <si>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</si>
  <si>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</si>
  <si>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</si>
  <si>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</si>
  <si>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</si>
  <si>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</si>
  <si>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</si>
  <si>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</si>
  <si>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</si>
  <si>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</si>
  <si>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</si>
  <si>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</si>
  <si>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</si>
  <si>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</si>
  <si>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</si>
  <si>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</si>
  <si>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</si>
  <si>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</si>
  <si>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</si>
  <si>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</si>
  <si>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</si>
  <si>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</si>
  <si>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</si>
  <si>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</si>
  <si>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</si>
  <si>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</si>
  <si>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</si>
  <si>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</si>
  <si>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</si>
  <si>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</si>
  <si>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</si>
  <si>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</si>
  <si>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</si>
  <si>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</si>
  <si>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</si>
  <si>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</si>
  <si>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</si>
  <si>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</si>
  <si>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</si>
  <si>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</si>
  <si>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</si>
  <si>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</si>
  <si>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</si>
  <si>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</si>
  <si>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</si>
  <si>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</si>
  <si>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</si>
  <si>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</si>
  <si>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</si>
  <si>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</si>
  <si>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</si>
  <si>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</si>
  <si>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</si>
  <si>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</si>
  <si>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</si>
  <si>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</si>
  <si>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</si>
  <si>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</si>
  <si>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</si>
  <si>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</si>
  <si>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</si>
  <si>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</si>
  <si>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</si>
  <si>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</si>
  <si>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</si>
  <si>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</si>
  <si>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</si>
  <si>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</si>
  <si>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</si>
  <si>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</si>
  <si>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</si>
  <si>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</si>
  <si>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</si>
  <si>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</si>
  <si>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</si>
  <si>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</si>
  <si>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</si>
  <si>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</si>
  <si>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</si>
  <si>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</si>
  <si>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</si>
  <si>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</si>
  <si>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</si>
  <si>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</si>
  <si>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</si>
  <si>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</si>
  <si>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</si>
  <si>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</si>
  <si>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</si>
  <si>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</si>
  <si>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</si>
  <si>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</si>
  <si>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</si>
  <si>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</si>
  <si>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</si>
  <si>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</si>
  <si>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</si>
  <si>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</si>
  <si>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</si>
  <si>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</si>
  <si>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</si>
  <si>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</si>
  <si>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</si>
  <si>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</si>
  <si>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</si>
  <si>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</si>
  <si>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</si>
  <si>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</si>
  <si>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</si>
  <si>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</si>
  <si>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</si>
  <si>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</si>
  <si>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</si>
  <si>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</si>
  <si>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</si>
  <si>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</si>
  <si>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</si>
  <si>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</si>
  <si>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</si>
  <si>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</si>
  <si>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</si>
  <si>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</si>
  <si>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</si>
  <si>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</si>
  <si>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</si>
  <si>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</si>
  <si>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</si>
  <si>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</si>
  <si>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</si>
  <si>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</si>
  <si>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</si>
  <si>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</si>
  <si>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</si>
  <si>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</si>
  <si>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</si>
  <si>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</si>
  <si>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</si>
  <si>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</si>
  <si>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</si>
  <si>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</si>
  <si>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</si>
  <si>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</si>
  <si>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</si>
  <si>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</si>
  <si>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</si>
  <si>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</si>
  <si>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</si>
  <si>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</si>
  <si>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</si>
  <si>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</si>
  <si>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</si>
  <si>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</si>
  <si>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</si>
  <si>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</si>
  <si>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</si>
  <si>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</si>
  <si>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</si>
  <si>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</si>
  <si>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</si>
  <si>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</si>
  <si>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</si>
  <si>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</si>
  <si>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</si>
  <si>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</si>
  <si>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</si>
  <si>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</si>
  <si>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</si>
  <si>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</si>
  <si>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</si>
  <si>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</si>
  <si>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</si>
  <si>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</si>
  <si>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</si>
  <si>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</si>
  <si>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</si>
  <si>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</si>
  <si>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</si>
  <si>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</si>
  <si>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</si>
  <si>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</si>
  <si>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</si>
  <si>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</si>
  <si>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</si>
  <si>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</si>
  <si>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</si>
  <si>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</si>
  <si>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</si>
  <si>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</si>
  <si>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</si>
  <si>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</si>
  <si>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</si>
  <si>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</si>
  <si>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</si>
  <si>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</si>
  <si>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</si>
  <si>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</si>
  <si>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</si>
  <si>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</si>
  <si>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</si>
  <si>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</si>
  <si>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</si>
  <si>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</si>
  <si>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</si>
  <si>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</si>
  <si>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</si>
  <si>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</si>
  <si>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</si>
  <si>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</si>
  <si>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</si>
  <si>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</si>
  <si>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</si>
  <si>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</si>
  <si>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</si>
  <si>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</si>
  <si>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</si>
  <si>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</si>
  <si>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</si>
  <si>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</si>
  <si>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</si>
  <si>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</si>
  <si>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</si>
  <si>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</si>
  <si>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</si>
  <si>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</si>
  <si>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</si>
  <si>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</si>
  <si>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</si>
  <si>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</si>
  <si>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</si>
  <si>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</si>
  <si>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</si>
  <si>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</si>
  <si>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</si>
  <si>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</si>
  <si>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</si>
  <si>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</si>
  <si>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</si>
  <si>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</si>
  <si>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</si>
  <si>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</si>
  <si>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</si>
  <si>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</si>
  <si>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</si>
  <si>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</si>
  <si>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</si>
  <si>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</si>
  <si>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</si>
  <si>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</si>
  <si>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</si>
  <si>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</si>
  <si>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</si>
  <si>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</si>
  <si>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</si>
  <si>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</si>
  <si>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</si>
  <si>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</si>
  <si>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</si>
  <si>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</si>
  <si>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</si>
  <si>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</si>
  <si>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</si>
  <si>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</si>
  <si>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</si>
  <si>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</si>
  <si>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</si>
  <si>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</si>
  <si>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</si>
  <si>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</si>
  <si>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</si>
  <si>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</si>
  <si>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</si>
  <si>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</si>
  <si>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</si>
  <si>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</si>
  <si>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</si>
  <si>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</si>
  <si>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</si>
  <si>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</si>
  <si>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</si>
  <si>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</si>
  <si>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</si>
  <si>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</si>
  <si>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</si>
  <si>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</si>
  <si>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</si>
  <si>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</si>
  <si>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</si>
  <si>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</si>
  <si>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</si>
  <si>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</si>
  <si>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</si>
  <si>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</si>
  <si>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</si>
  <si>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</si>
  <si>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</si>
  <si>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</si>
  <si>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</si>
  <si>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</si>
  <si>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</si>
  <si>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</si>
  <si>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</si>
  <si>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</si>
  <si>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</si>
  <si>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</si>
  <si>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</si>
  <si>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</si>
  <si>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</si>
  <si>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</si>
  <si>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</si>
  <si>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</si>
  <si>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</si>
  <si>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</si>
  <si>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</si>
  <si>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</si>
  <si>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</si>
  <si>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</si>
  <si>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</si>
  <si>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</si>
  <si>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</si>
  <si>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</si>
  <si>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</si>
  <si>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</si>
  <si>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</si>
  <si>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</si>
  <si>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</si>
  <si>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</si>
  <si>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</si>
  <si>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</si>
  <si>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</si>
  <si>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</si>
  <si>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</si>
  <si>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</si>
  <si>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</si>
  <si>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</si>
  <si>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</si>
  <si>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</si>
  <si>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</si>
  <si>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</si>
  <si>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</si>
  <si>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</si>
  <si>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</si>
  <si>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</si>
  <si>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</si>
  <si>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</si>
  <si>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</si>
  <si>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</si>
  <si>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</si>
  <si>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</si>
  <si>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</si>
  <si>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</si>
  <si>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</si>
  <si>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</si>
  <si>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</si>
  <si>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</si>
  <si>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</si>
  <si>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</si>
  <si>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</si>
  <si>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</si>
  <si>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</si>
  <si>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</si>
  <si>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</si>
  <si>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</si>
  <si>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</si>
  <si>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</si>
  <si>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</si>
  <si>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</si>
  <si>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</si>
  <si>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</si>
  <si>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</si>
  <si>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</si>
  <si>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</si>
  <si>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</si>
  <si>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</si>
  <si>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</si>
  <si>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</si>
  <si>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</si>
  <si>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</si>
  <si>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</si>
  <si>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</si>
  <si>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</si>
  <si>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</si>
  <si>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</si>
  <si>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</si>
  <si>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</si>
  <si>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</si>
  <si>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</si>
  <si>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</si>
  <si>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</si>
  <si>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</si>
  <si>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</si>
  <si>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</si>
  <si>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</si>
  <si>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</si>
  <si>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</si>
  <si>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</si>
  <si>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</si>
  <si>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</si>
  <si>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</si>
  <si>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</si>
  <si>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</si>
  <si>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</si>
  <si>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</si>
  <si>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</si>
  <si>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</si>
  <si>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</si>
  <si>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</si>
  <si>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</si>
  <si>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</si>
  <si>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</si>
  <si>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</si>
  <si>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</si>
  <si>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</si>
  <si>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</si>
  <si>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</si>
  <si>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</si>
  <si>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</si>
  <si>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</si>
  <si>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</si>
  <si>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</si>
  <si>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</si>
  <si>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</si>
  <si>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</si>
  <si>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</si>
  <si>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</si>
  <si>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</si>
  <si>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</si>
  <si>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</si>
  <si>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</si>
  <si>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</si>
  <si>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</si>
  <si>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</si>
  <si>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</si>
  <si>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</si>
  <si>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</si>
  <si>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</si>
  <si>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</si>
  <si>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</si>
  <si>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</si>
  <si>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</si>
  <si>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</si>
  <si>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</si>
  <si>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</si>
  <si>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</si>
  <si>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</si>
  <si>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</si>
  <si>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</si>
  <si>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</si>
  <si>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</si>
  <si>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</si>
  <si>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</si>
  <si>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</si>
  <si>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</si>
  <si>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</si>
  <si>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</si>
  <si>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</si>
  <si>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</si>
  <si>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</si>
  <si>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</si>
  <si>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</si>
  <si>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</si>
  <si>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</si>
  <si>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</si>
  <si>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</si>
  <si>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</si>
  <si>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</si>
  <si>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</si>
  <si>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</si>
  <si>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</si>
  <si>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</si>
  <si>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</si>
  <si>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</si>
  <si>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</si>
  <si>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</si>
  <si>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</si>
  <si>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</si>
  <si>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</si>
  <si>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</si>
  <si>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</si>
  <si>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</si>
  <si>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</si>
  <si>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</si>
  <si>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</si>
  <si>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</si>
  <si>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</si>
  <si>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</si>
  <si>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</si>
  <si>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</si>
  <si>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</si>
  <si>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</si>
  <si>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</si>
  <si>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</si>
  <si>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</si>
  <si>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</si>
  <si>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</si>
  <si>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</si>
  <si>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</si>
  <si>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</si>
  <si>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</si>
  <si>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</si>
  <si>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</si>
  <si>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</si>
  <si>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</si>
  <si>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</si>
  <si>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</si>
  <si>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</si>
  <si>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</si>
  <si>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</si>
  <si>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</si>
  <si>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</si>
  <si>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</si>
  <si>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</si>
  <si>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</si>
  <si>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</si>
  <si>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</si>
  <si>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</si>
  <si>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</si>
  <si>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</si>
  <si>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</si>
  <si>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</si>
  <si>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</si>
  <si>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</si>
  <si>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</si>
  <si>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</si>
  <si>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</si>
  <si>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</si>
  <si>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</si>
  <si>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</si>
  <si>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</si>
  <si>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</si>
  <si>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</si>
  <si>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</si>
  <si>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</si>
  <si>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</si>
  <si>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</si>
  <si>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</si>
  <si>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</si>
  <si>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</si>
  <si>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</si>
  <si>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</si>
  <si>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</si>
  <si>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</si>
  <si>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</si>
  <si>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</si>
  <si>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</si>
  <si>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</si>
  <si>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</si>
  <si>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</si>
  <si>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</si>
  <si>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</si>
  <si>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</si>
  <si>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</si>
  <si>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</si>
  <si>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</si>
  <si>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</si>
  <si>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</si>
  <si>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</si>
  <si>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</si>
  <si>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</si>
  <si>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</si>
  <si>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</si>
  <si>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</si>
  <si>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</si>
  <si>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</si>
  <si>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</si>
  <si>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</si>
  <si>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</si>
  <si>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</si>
  <si>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</si>
  <si>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</si>
  <si>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</si>
  <si>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</si>
  <si>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</si>
  <si>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</si>
  <si>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</si>
  <si>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</si>
  <si>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</si>
  <si>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</si>
  <si>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</si>
  <si>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</si>
  <si>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</si>
  <si>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</si>
  <si>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</si>
  <si>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</si>
  <si>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</si>
  <si>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</si>
  <si>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</si>
  <si>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</si>
  <si>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</si>
  <si>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</si>
  <si>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</si>
  <si>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</si>
  <si>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</si>
  <si>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</si>
  <si>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</si>
  <si>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</si>
  <si>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</si>
  <si>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</si>
  <si>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</si>
  <si>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</si>
  <si>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</si>
  <si>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</si>
  <si>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</si>
  <si>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</si>
  <si>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</si>
  <si>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</si>
  <si>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</si>
  <si>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</si>
  <si>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</si>
  <si>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</si>
  <si>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</si>
  <si>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</si>
  <si>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</si>
  <si>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</si>
  <si>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</si>
  <si>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</si>
  <si>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</si>
  <si>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</si>
  <si>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</si>
  <si>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</si>
  <si>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</si>
  <si>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</si>
  <si>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</si>
  <si>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</si>
  <si>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</si>
  <si>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</si>
  <si>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</si>
  <si>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</si>
  <si>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</si>
  <si>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</si>
  <si>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</si>
  <si>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</si>
  <si>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</si>
  <si>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</si>
  <si>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</si>
  <si>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</si>
  <si>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</si>
  <si>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</si>
  <si>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</si>
  <si>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</si>
  <si>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</si>
  <si>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</si>
  <si>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</si>
  <si>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</si>
  <si>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</si>
  <si>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</si>
  <si>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</si>
  <si>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</si>
  <si>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</si>
  <si>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</si>
  <si>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</si>
  <si>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</si>
  <si>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</si>
  <si>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</si>
  <si>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</si>
  <si>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</si>
  <si>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</si>
  <si>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</si>
  <si>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</si>
  <si>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</si>
  <si>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</si>
  <si>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</si>
  <si>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</si>
  <si>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</si>
  <si>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</si>
  <si>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</si>
  <si>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</si>
  <si>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</si>
  <si>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</si>
  <si>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</si>
  <si>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</si>
  <si>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</si>
  <si>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</si>
  <si>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</si>
  <si>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</si>
  <si>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</si>
  <si>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</si>
  <si>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</si>
  <si>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</si>
  <si>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</si>
  <si>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</si>
  <si>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</si>
  <si>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</si>
  <si>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</si>
  <si>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</si>
  <si>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</si>
  <si>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</si>
  <si>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</si>
  <si>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</si>
  <si>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</si>
  <si>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</si>
  <si>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</si>
  <si>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</si>
  <si>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</si>
  <si>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</si>
  <si>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</si>
  <si>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</si>
  <si>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</si>
  <si>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</si>
  <si>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</si>
  <si>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</si>
  <si>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</si>
  <si>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</si>
  <si>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</si>
  <si>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</si>
  <si>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</si>
  <si>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</si>
  <si>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</si>
  <si>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</si>
  <si>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</si>
  <si>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</si>
  <si>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</si>
  <si>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</si>
  <si>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</si>
  <si>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</si>
  <si>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</si>
  <si>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</si>
  <si>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</si>
  <si>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</si>
  <si>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</si>
  <si>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</si>
  <si>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</si>
  <si>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</si>
  <si>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</si>
  <si>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</si>
  <si>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</si>
  <si>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</si>
  <si>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</si>
  <si>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</si>
  <si>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</si>
  <si>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</si>
  <si>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</si>
  <si>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</si>
  <si>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</si>
  <si>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</si>
  <si>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</si>
  <si>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</si>
  <si>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</si>
  <si>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</si>
  <si>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</si>
  <si>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</si>
  <si>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</si>
  <si>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</si>
  <si>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</si>
  <si>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</si>
  <si>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</si>
  <si>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</si>
  <si>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</si>
  <si>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</si>
  <si>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</si>
  <si>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</si>
  <si>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</si>
  <si>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</si>
  <si>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</si>
  <si>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</si>
  <si>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</si>
  <si>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</si>
  <si>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</si>
  <si>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</si>
  <si>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</si>
  <si>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</si>
  <si>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</si>
  <si>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</si>
  <si>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</si>
  <si>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</si>
  <si>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</si>
  <si>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</si>
  <si>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</si>
  <si>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</si>
  <si>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</si>
  <si>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</si>
  <si>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</si>
  <si>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</si>
  <si>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</si>
  <si>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</si>
  <si>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</si>
  <si>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</si>
  <si>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</si>
  <si>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</si>
  <si>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</si>
  <si>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</si>
  <si>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</si>
  <si>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</si>
  <si>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</si>
  <si>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</si>
  <si>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</si>
  <si>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</si>
  <si>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</si>
  <si>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</si>
  <si>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</si>
  <si>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</si>
  <si>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</si>
  <si>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</si>
  <si>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</si>
  <si>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</si>
  <si>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</si>
  <si>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</si>
  <si>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</si>
  <si>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</si>
  <si>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</si>
  <si>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</si>
  <si>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</si>
  <si>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</si>
  <si>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</si>
  <si>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</si>
  <si>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</si>
  <si>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</si>
  <si>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</si>
  <si>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</si>
  <si>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</si>
  <si>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</si>
  <si>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</si>
  <si>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</si>
  <si>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</si>
  <si>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</si>
  <si>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</si>
  <si>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</si>
  <si>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</si>
  <si>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</si>
  <si>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</si>
  <si>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</si>
  <si>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</si>
  <si>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</si>
  <si>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</si>
  <si>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</si>
  <si>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</si>
  <si>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</si>
  <si>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</si>
  <si>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</si>
  <si>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</si>
  <si>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</si>
  <si>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</si>
  <si>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</si>
  <si>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</si>
  <si>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</si>
  <si>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</si>
  <si>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</si>
  <si>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</si>
  <si>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</si>
  <si>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</si>
  <si>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</si>
  <si>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</si>
  <si>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</si>
  <si>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</si>
  <si>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</si>
  <si>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</si>
  <si>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</si>
  <si>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</si>
  <si>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</si>
  <si>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</si>
  <si>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</si>
  <si>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</si>
  <si>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</si>
  <si>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</si>
  <si>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</si>
  <si>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</si>
  <si>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</si>
  <si>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</si>
  <si>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</si>
  <si>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</si>
  <si>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</si>
  <si>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</si>
  <si>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</si>
  <si>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</si>
  <si>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</si>
  <si>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</si>
  <si>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</si>
  <si>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</si>
  <si>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</si>
  <si>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</si>
  <si>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</si>
  <si>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</si>
  <si>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</si>
  <si>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</si>
  <si>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</si>
  <si>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</si>
  <si>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</si>
  <si>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</si>
  <si>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</si>
  <si>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</si>
  <si>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</si>
  <si>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</si>
  <si>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</si>
  <si>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</si>
  <si>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</si>
  <si>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</si>
  <si>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</si>
  <si>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</si>
  <si>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</si>
  <si>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</si>
  <si>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</si>
  <si>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</si>
  <si>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</si>
  <si>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</si>
  <si>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</si>
  <si>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</si>
  <si>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</si>
  <si>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</si>
  <si>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</si>
  <si>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</si>
  <si>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</si>
  <si>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</si>
  <si>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</si>
  <si>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</si>
  <si>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</si>
  <si>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</si>
  <si>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</si>
  <si>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</si>
  <si>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</si>
  <si>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</si>
  <si>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</si>
  <si>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</si>
  <si>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</si>
  <si>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</si>
  <si>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</si>
  <si>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</si>
  <si>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</si>
  <si>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</si>
  <si>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</si>
  <si>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</si>
  <si>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</si>
  <si>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</si>
  <si>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</si>
  <si>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</si>
  <si>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</si>
  <si>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</si>
  <si>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</si>
  <si>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</si>
  <si>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</si>
  <si>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</si>
  <si>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</si>
  <si>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</si>
  <si>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</si>
  <si>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</si>
  <si>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</si>
  <si>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</si>
  <si>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</si>
  <si>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</si>
  <si>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</si>
  <si>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</si>
  <si>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</si>
  <si>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</si>
  <si>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</si>
  <si>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</si>
  <si>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</si>
  <si>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</si>
  <si>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</si>
  <si>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</si>
  <si>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</si>
  <si>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</si>
  <si>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</si>
  <si>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</si>
  <si>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</si>
  <si>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</si>
  <si>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</si>
  <si>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</si>
  <si>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</si>
  <si>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</si>
  <si>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</si>
  <si>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</si>
  <si>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</si>
  <si>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</si>
  <si>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</si>
  <si>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</si>
  <si>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</si>
  <si>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</si>
  <si>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</si>
  <si>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</si>
  <si>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</si>
  <si>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</si>
  <si>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</si>
  <si>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</si>
  <si>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</si>
  <si>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</si>
  <si>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</si>
  <si>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</si>
  <si>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</si>
  <si>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</si>
  <si>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</si>
  <si>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</si>
  <si>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</si>
  <si>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</si>
  <si>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</si>
  <si>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</si>
  <si>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</si>
  <si>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</si>
  <si>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</si>
  <si>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</si>
  <si>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</si>
  <si>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</si>
  <si>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</si>
  <si>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</si>
  <si>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</si>
  <si>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</si>
  <si>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</si>
  <si>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</si>
  <si>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</si>
  <si>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</si>
  <si>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</si>
  <si>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</si>
  <si>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</si>
  <si>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</si>
  <si>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</si>
  <si>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</si>
  <si>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</si>
  <si>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</si>
  <si>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</si>
  <si>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</si>
  <si>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</si>
  <si>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</si>
  <si>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</si>
  <si>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</si>
  <si>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</si>
  <si>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</si>
  <si>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</si>
  <si>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</si>
  <si>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</si>
  <si>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</si>
  <si>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</si>
  <si>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</si>
  <si>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</si>
  <si>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</si>
  <si>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</si>
  <si>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</si>
  <si>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</si>
  <si>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</si>
  <si>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</si>
  <si>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</si>
  <si>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</si>
  <si>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</si>
  <si>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</si>
  <si>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</si>
  <si>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</si>
  <si>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</si>
  <si>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</si>
  <si>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</si>
  <si>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</si>
  <si>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</si>
  <si>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</si>
  <si>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</si>
  <si>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</si>
  <si>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</si>
  <si>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</si>
  <si>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</si>
  <si>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</si>
  <si>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</si>
  <si>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</si>
  <si>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</si>
  <si>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</si>
  <si>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</si>
  <si>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</si>
  <si>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</si>
  <si>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</si>
  <si>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</si>
  <si>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</si>
  <si>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</si>
  <si>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</si>
  <si>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</si>
  <si>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</si>
  <si>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</si>
  <si>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</si>
  <si>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</si>
  <si>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</si>
  <si>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</si>
  <si>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</si>
  <si>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</si>
  <si>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</si>
  <si>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</si>
  <si>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</si>
  <si>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</si>
  <si>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</si>
  <si>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</si>
  <si>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</si>
  <si>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</si>
  <si>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</si>
  <si>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</si>
  <si>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</si>
  <si>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</si>
  <si>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</si>
  <si>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</si>
  <si>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</si>
  <si>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</si>
  <si>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</si>
  <si>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</si>
  <si>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</si>
  <si>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</si>
  <si>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</si>
  <si>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</si>
  <si>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</si>
  <si>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</si>
  <si>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</si>
  <si>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</si>
  <si>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</si>
  <si>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</si>
  <si>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</si>
  <si>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</si>
  <si>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</si>
  <si>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</si>
  <si>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</si>
  <si>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</si>
  <si>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</si>
  <si>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</si>
  <si>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</si>
  <si>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</si>
  <si>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</si>
  <si>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</si>
  <si>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</si>
  <si>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</si>
  <si>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</si>
  <si>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</si>
  <si>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</si>
  <si>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</si>
  <si>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</si>
  <si>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</si>
  <si>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</si>
  <si>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</si>
  <si>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</si>
  <si>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</si>
  <si>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</si>
  <si>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</si>
  <si>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</si>
  <si>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</si>
  <si>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</si>
  <si>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</si>
  <si>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</si>
  <si>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</si>
  <si>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</si>
  <si>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</si>
  <si>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</si>
  <si>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</si>
  <si>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</si>
  <si>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</si>
  <si>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</si>
  <si>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</si>
  <si>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</si>
  <si>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</si>
  <si>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</si>
  <si>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</si>
  <si>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</si>
  <si>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</si>
  <si>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</si>
  <si>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</si>
  <si>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</si>
  <si>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</si>
  <si>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</si>
  <si>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</si>
  <si>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</si>
  <si>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</si>
  <si>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</si>
  <si>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</si>
  <si>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</si>
  <si>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</si>
  <si>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</si>
  <si>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</si>
  <si>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</si>
  <si>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</si>
  <si>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</si>
  <si>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</si>
  <si>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</si>
  <si>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</si>
  <si>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</si>
  <si>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</si>
  <si>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</si>
  <si>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</si>
  <si>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</si>
  <si>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</si>
  <si>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</si>
  <si>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</si>
  <si>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</si>
  <si>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</si>
  <si>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</si>
  <si>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</si>
  <si>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</si>
  <si>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</si>
  <si>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</si>
  <si>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</si>
  <si>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</si>
  <si>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</si>
  <si>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</si>
  <si>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</si>
  <si>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</si>
  <si>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</si>
  <si>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</si>
  <si>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</si>
  <si>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</si>
  <si>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</si>
  <si>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</si>
  <si>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</si>
  <si>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</si>
  <si>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</si>
  <si>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</si>
  <si>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</si>
  <si>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</si>
  <si>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</si>
  <si>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</si>
  <si>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</si>
  <si>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</si>
  <si>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</si>
  <si>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</si>
  <si>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</si>
  <si>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</si>
  <si>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</si>
  <si>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</si>
  <si>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</si>
  <si>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</si>
  <si>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</si>
  <si>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</si>
  <si>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</si>
  <si>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</si>
  <si>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</si>
  <si>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</si>
  <si>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</si>
  <si>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</si>
  <si>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</si>
  <si>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</si>
  <si>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</si>
  <si>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</si>
  <si>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</si>
  <si>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</si>
  <si>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</si>
  <si>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</si>
  <si>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</si>
  <si>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</si>
  <si>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</si>
  <si>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</si>
  <si>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</si>
  <si>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</si>
  <si>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</si>
  <si>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</si>
  <si>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</si>
  <si>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</si>
  <si>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</si>
  <si>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</si>
  <si>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</si>
  <si>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</si>
  <si>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</si>
  <si>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</si>
  <si>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</si>
  <si>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</si>
  <si>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</si>
  <si>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</si>
  <si>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</si>
  <si>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</si>
  <si>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</si>
  <si>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</si>
  <si>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</si>
  <si>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</si>
  <si>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</si>
  <si>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</si>
  <si>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</si>
  <si>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</si>
  <si>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</si>
  <si>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</si>
  <si>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</si>
  <si>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</si>
  <si>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</si>
  <si>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</si>
  <si>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</si>
  <si>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</si>
  <si>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</si>
  <si>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</si>
  <si>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</si>
  <si>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</si>
  <si>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</si>
  <si>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</si>
  <si>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</si>
  <si>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</si>
  <si>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</si>
  <si>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</si>
  <si>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</si>
  <si>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</si>
  <si>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</si>
  <si>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</si>
  <si>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</si>
  <si>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</si>
  <si>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</si>
  <si>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</si>
  <si>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</si>
  <si>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</si>
  <si>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</si>
  <si>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</si>
  <si>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</si>
  <si>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</si>
  <si>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</si>
  <si>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</si>
  <si>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</si>
  <si>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</si>
  <si>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</si>
  <si>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</si>
  <si>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</si>
  <si>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</si>
  <si>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</si>
  <si>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</si>
  <si>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</si>
  <si>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</si>
  <si>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</si>
  <si>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</si>
  <si>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</si>
  <si>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</si>
  <si>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</si>
  <si>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</si>
  <si>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</si>
  <si>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</si>
  <si>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</si>
  <si>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</si>
  <si>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</si>
  <si>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</si>
  <si>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</si>
  <si>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</si>
  <si>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</si>
  <si>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</si>
  <si>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</si>
  <si>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</si>
  <si>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</si>
  <si>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</si>
  <si>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</si>
  <si>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</si>
  <si>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</si>
  <si>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</si>
  <si>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</si>
  <si>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</si>
  <si>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</si>
  <si>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</si>
  <si>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</si>
  <si>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</si>
  <si>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</si>
  <si>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</si>
  <si>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</si>
  <si>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</si>
  <si>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</si>
  <si>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</si>
  <si>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</si>
  <si>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</si>
  <si>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</si>
  <si>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</si>
  <si>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</si>
  <si>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</si>
  <si>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</si>
  <si>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</si>
  <si>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</si>
  <si>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</si>
  <si>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</si>
  <si>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</si>
  <si>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</si>
  <si>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</si>
  <si>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</si>
  <si>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</si>
  <si>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</si>
  <si>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</si>
  <si>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</si>
  <si>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</si>
  <si>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</si>
  <si>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</si>
  <si>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</si>
  <si>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</si>
  <si>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</si>
  <si>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</si>
  <si>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</si>
  <si>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</si>
  <si>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</si>
  <si>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</si>
  <si>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</si>
  <si>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</si>
  <si>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</si>
  <si>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</si>
  <si>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</si>
  <si>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</si>
  <si>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</si>
  <si>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</si>
  <si>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</si>
  <si>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</si>
  <si>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</si>
  <si>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</si>
  <si>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</si>
  <si>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</si>
  <si>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</si>
  <si>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</si>
  <si>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</si>
  <si>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</si>
  <si>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</si>
  <si>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</si>
  <si>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</si>
  <si>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</si>
  <si>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</si>
  <si>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</si>
  <si>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</si>
  <si>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</si>
  <si>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</si>
  <si>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</si>
  <si>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</si>
  <si>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</si>
  <si>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</si>
  <si>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</si>
  <si>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</si>
  <si>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</si>
  <si>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</si>
  <si>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</si>
  <si>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</si>
  <si>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</si>
  <si>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</si>
  <si>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</si>
  <si>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</si>
  <si>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</si>
  <si>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</si>
  <si>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</si>
  <si>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</si>
  <si>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</si>
  <si>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</si>
  <si>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</si>
  <si>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</si>
  <si>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</si>
  <si>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</si>
  <si>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</si>
  <si>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</si>
  <si>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</si>
  <si>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</si>
  <si>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</si>
  <si>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</si>
  <si>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</si>
  <si>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</si>
  <si>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</si>
  <si>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</si>
  <si>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</si>
  <si>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</si>
  <si>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</si>
  <si>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</si>
  <si>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</si>
  <si>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</si>
  <si>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</si>
  <si>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</si>
  <si>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</si>
  <si>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</si>
  <si>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</si>
  <si>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</si>
  <si>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</si>
  <si>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</si>
  <si>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</si>
  <si>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</si>
  <si>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</si>
  <si>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</si>
  <si>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</si>
  <si>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</si>
  <si>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</si>
  <si>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</si>
  <si>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</si>
  <si>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</si>
  <si>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</si>
  <si>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</si>
  <si>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</si>
  <si>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</si>
  <si>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</si>
  <si>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</si>
  <si>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</si>
  <si>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</si>
  <si>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</si>
  <si>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</si>
  <si>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</si>
  <si>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</si>
  <si>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</si>
  <si>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</si>
  <si>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</si>
  <si>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</si>
  <si>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</si>
  <si>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</si>
  <si>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</si>
  <si>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</si>
  <si>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</si>
  <si>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</si>
  <si>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</si>
  <si>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</si>
  <si>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</si>
  <si>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</si>
  <si>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</si>
  <si>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</si>
  <si>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</si>
  <si>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</si>
  <si>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</si>
  <si>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</si>
  <si>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</si>
  <si>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</si>
  <si>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</si>
  <si>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</si>
  <si>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</si>
  <si>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</si>
  <si>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</si>
  <si>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</si>
  <si>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</si>
  <si>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</si>
  <si>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</si>
  <si>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</si>
  <si>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</si>
  <si>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</si>
  <si>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</si>
  <si>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</si>
  <si>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</si>
  <si>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</si>
  <si>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</si>
  <si>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</si>
  <si>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</si>
  <si>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</si>
  <si>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</si>
  <si>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</si>
  <si>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</si>
  <si>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</si>
  <si>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</si>
  <si>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</si>
  <si>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</si>
  <si>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</si>
  <si>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</si>
  <si>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</si>
  <si>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</si>
  <si>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</si>
  <si>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</si>
  <si>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</si>
  <si>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</si>
  <si>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</si>
  <si>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</si>
  <si>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</si>
  <si>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</si>
  <si>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</si>
  <si>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</si>
  <si>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</si>
  <si>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</si>
  <si>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</si>
  <si>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</si>
  <si>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</si>
  <si>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</si>
  <si>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</si>
  <si>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</si>
  <si>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</si>
  <si>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</si>
  <si>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</si>
  <si>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</si>
  <si>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</si>
  <si>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</si>
  <si>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</si>
  <si>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</si>
  <si>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</si>
  <si>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</si>
  <si>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</si>
  <si>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</si>
  <si>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</si>
  <si>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</si>
  <si>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</si>
  <si>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</si>
  <si>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</si>
  <si>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</si>
  <si>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</si>
  <si>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</si>
  <si>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</si>
  <si>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</si>
  <si>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</si>
  <si>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</si>
  <si>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</si>
  <si>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</si>
  <si>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</si>
  <si>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</si>
  <si>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</si>
  <si>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</si>
  <si>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</si>
  <si>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</si>
  <si>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</si>
  <si>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</si>
  <si>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</si>
  <si>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</si>
  <si>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</si>
  <si>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</si>
  <si>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</si>
  <si>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</si>
  <si>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</si>
  <si>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</si>
  <si>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</si>
  <si>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</si>
  <si>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</si>
  <si>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</si>
  <si>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</si>
  <si>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</si>
  <si>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</si>
  <si>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</si>
  <si>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</si>
  <si>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</si>
  <si>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</si>
  <si>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</si>
  <si>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</si>
  <si>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</si>
  <si>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</si>
  <si>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</si>
  <si>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</si>
  <si>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</si>
  <si>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</si>
  <si>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</si>
  <si>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</si>
  <si>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</si>
  <si>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</si>
  <si>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</si>
  <si>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</si>
  <si>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</si>
  <si>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</si>
  <si>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</si>
  <si>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</si>
  <si>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</si>
  <si>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</si>
  <si>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</si>
  <si>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</si>
  <si>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</si>
  <si>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</si>
  <si>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</si>
  <si>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</si>
  <si>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</si>
  <si>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</si>
  <si>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</si>
  <si>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</si>
  <si>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</si>
  <si>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</si>
  <si>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</si>
  <si>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</si>
  <si>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</si>
  <si>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</si>
  <si>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</si>
  <si>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</si>
  <si>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</si>
  <si>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</si>
  <si>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</si>
  <si>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</si>
  <si>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</si>
  <si>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</si>
  <si>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</si>
  <si>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</si>
  <si>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</si>
  <si>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</si>
  <si>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</si>
  <si>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</si>
  <si>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</si>
  <si>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</si>
  <si>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</si>
  <si>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</si>
  <si>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</si>
  <si>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</si>
  <si>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</si>
  <si>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</si>
  <si>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</si>
  <si>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</si>
  <si>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</si>
  <si>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</si>
  <si>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</si>
  <si>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</si>
  <si>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</si>
  <si>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</si>
  <si>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</si>
  <si>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</si>
  <si>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</si>
  <si>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</si>
  <si>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</si>
  <si>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</si>
  <si>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</si>
  <si>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</si>
  <si>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</si>
  <si>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</si>
  <si>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</si>
  <si>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</si>
  <si>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</si>
  <si>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</si>
  <si>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</si>
  <si>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</si>
  <si>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</si>
  <si>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</si>
  <si>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</si>
  <si>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</si>
  <si>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</si>
  <si>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</si>
  <si>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</si>
  <si>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</si>
  <si>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</si>
  <si>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</si>
  <si>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</si>
  <si>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</si>
  <si>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</si>
  <si>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</si>
  <si>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</si>
  <si>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</si>
  <si>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</si>
  <si>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</si>
  <si>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</si>
  <si>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</si>
  <si>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</si>
  <si>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</si>
  <si>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</si>
  <si>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</si>
  <si>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</si>
  <si>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</si>
  <si>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</si>
  <si>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</si>
  <si>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</si>
  <si>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</si>
  <si>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</si>
  <si>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</si>
  <si>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</si>
  <si>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</si>
  <si>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</si>
  <si>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</si>
  <si>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</si>
  <si>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</si>
  <si>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</si>
  <si>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</si>
  <si>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</si>
  <si>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</si>
  <si>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</si>
  <si>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</si>
  <si>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</si>
  <si>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</si>
  <si>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</si>
  <si>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</si>
  <si>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</si>
  <si>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</si>
  <si>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</si>
  <si>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</si>
  <si>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</si>
  <si>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</si>
  <si>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</si>
  <si>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</si>
  <si>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</si>
  <si>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</si>
  <si>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</si>
  <si>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</si>
  <si>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</si>
  <si>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</si>
  <si>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</si>
  <si>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</si>
  <si>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</si>
  <si>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</si>
  <si>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</si>
  <si>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</si>
  <si>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</si>
  <si>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</si>
  <si>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</si>
  <si>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</si>
  <si>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</si>
  <si>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</si>
  <si>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</si>
  <si>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</si>
  <si>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</si>
  <si>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</si>
  <si>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</si>
  <si>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</si>
  <si>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</si>
  <si>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</si>
  <si>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</si>
  <si>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</si>
  <si>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</si>
  <si>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</si>
  <si>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</si>
  <si>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</si>
  <si>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</si>
  <si>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</si>
  <si>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</si>
  <si>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</si>
  <si>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</si>
  <si>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</si>
  <si>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</si>
  <si>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</si>
  <si>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</si>
  <si>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</si>
  <si>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</si>
  <si>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</si>
  <si>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</si>
  <si>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</si>
  <si>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</si>
  <si>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</si>
  <si>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</si>
  <si>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</si>
  <si>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</si>
  <si>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</si>
  <si>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</si>
  <si>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</si>
  <si>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</si>
  <si>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</si>
  <si>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</si>
  <si>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</si>
  <si>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</si>
  <si>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</si>
  <si>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</si>
  <si>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</si>
  <si>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</si>
  <si>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</si>
  <si>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</si>
  <si>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</si>
  <si>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</si>
  <si>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</si>
  <si>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</si>
  <si>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</si>
  <si>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</si>
  <si>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</si>
  <si>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</si>
  <si>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</si>
  <si>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</si>
  <si>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</si>
  <si>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</si>
  <si>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</si>
  <si>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</si>
  <si>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</si>
  <si>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</si>
  <si>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</si>
  <si>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</si>
  <si>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</si>
  <si>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</si>
  <si>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</si>
  <si>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</si>
  <si>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</si>
  <si>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</si>
  <si>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</si>
  <si>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</si>
  <si>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</si>
  <si>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</si>
  <si>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</si>
  <si>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</si>
  <si>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</si>
  <si>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</si>
  <si>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</si>
  <si>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</si>
  <si>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</si>
  <si>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</si>
  <si>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</si>
  <si>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</si>
  <si>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</si>
  <si>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</si>
  <si>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</si>
  <si>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</si>
  <si>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</si>
  <si>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</si>
  <si>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</si>
  <si>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</si>
  <si>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</si>
  <si>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</si>
  <si>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</si>
  <si>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</si>
  <si>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</si>
  <si>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</si>
  <si>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</si>
  <si>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</si>
  <si>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</si>
  <si>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</si>
  <si>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</si>
  <si>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</si>
  <si>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</si>
  <si>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</si>
  <si>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</si>
  <si>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</si>
  <si>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</si>
  <si>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</si>
  <si>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</si>
  <si>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</si>
  <si>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</si>
  <si>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</si>
  <si>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</si>
  <si>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</si>
  <si>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</si>
  <si>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</si>
  <si>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</si>
  <si>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</si>
  <si>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</si>
  <si>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</si>
  <si>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</si>
  <si>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</si>
  <si>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</si>
  <si>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</si>
  <si>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</si>
  <si>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</si>
  <si>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</si>
  <si>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</si>
  <si>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</si>
  <si>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</si>
  <si>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</si>
  <si>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</si>
  <si>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</si>
  <si>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</si>
  <si>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</si>
  <si>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</si>
  <si>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</si>
  <si>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</si>
  <si>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</si>
  <si>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</si>
  <si>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</si>
  <si>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</si>
  <si>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</si>
  <si>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</si>
  <si>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</si>
  <si>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</si>
  <si>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</si>
  <si>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</si>
  <si>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</si>
  <si>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</si>
  <si>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</si>
  <si>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</si>
  <si>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</si>
  <si>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</si>
  <si>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</si>
  <si>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</si>
  <si>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</si>
  <si>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</si>
  <si>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</si>
  <si>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</si>
  <si>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</si>
  <si>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</si>
  <si>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</si>
  <si>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</si>
  <si>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</si>
  <si>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</si>
  <si>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</si>
  <si>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</si>
  <si>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</si>
  <si>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</si>
  <si>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</si>
  <si>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</si>
  <si>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</si>
  <si>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</si>
  <si>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</si>
  <si>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</si>
  <si>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</si>
  <si>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</si>
  <si>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</si>
  <si>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</si>
  <si>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</si>
  <si>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</si>
  <si>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</si>
  <si>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</si>
  <si>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</si>
  <si>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</si>
  <si>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</si>
  <si>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</si>
  <si>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</si>
  <si>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</si>
  <si>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</si>
  <si>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</si>
  <si>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</si>
  <si>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</si>
  <si>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</si>
  <si>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</si>
  <si>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</si>
  <si>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</si>
  <si>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</si>
  <si>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</si>
  <si>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</si>
  <si>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</si>
  <si>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</si>
  <si>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</si>
  <si>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</si>
  <si>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</si>
  <si>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</si>
  <si>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</si>
  <si>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</si>
  <si>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</si>
  <si>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</si>
  <si>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</si>
  <si>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</si>
  <si>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</si>
  <si>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</si>
  <si>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</si>
  <si>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</si>
  <si>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</si>
  <si>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</si>
  <si>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</si>
  <si>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</si>
  <si>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</si>
  <si>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</si>
  <si>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</si>
  <si>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</si>
  <si>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</si>
  <si>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</si>
  <si>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</si>
  <si>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</si>
  <si>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</si>
  <si>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</si>
  <si>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</si>
  <si>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</si>
  <si>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</si>
  <si>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</si>
  <si>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</si>
  <si>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</si>
  <si>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</si>
  <si>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</si>
  <si>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</si>
  <si>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</si>
  <si>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</si>
  <si>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</si>
  <si>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</si>
  <si>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</si>
  <si>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</si>
  <si>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</si>
  <si>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</si>
  <si>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</si>
  <si>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</si>
  <si>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</si>
  <si>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</si>
  <si>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</si>
  <si>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</si>
  <si>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</si>
  <si>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</si>
  <si>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</si>
  <si>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</si>
  <si>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</si>
  <si>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</si>
  <si>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</si>
  <si>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</si>
  <si>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</si>
  <si>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</si>
  <si>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</si>
  <si>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</si>
  <si>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</si>
  <si>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</si>
  <si>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</si>
  <si>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</si>
  <si>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</si>
  <si>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</si>
  <si>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</si>
  <si>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</si>
  <si>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</si>
  <si>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</si>
  <si>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</si>
  <si>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</si>
  <si>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</si>
  <si>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</si>
  <si>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</si>
  <si>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</si>
  <si>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</si>
  <si>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</si>
  <si>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</si>
  <si>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</si>
  <si>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</si>
  <si>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</si>
  <si>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</si>
  <si>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</si>
  <si>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</si>
  <si>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</si>
  <si>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</si>
  <si>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</si>
  <si>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</si>
  <si>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</si>
  <si>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</si>
  <si>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</si>
  <si>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</si>
  <si>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</si>
  <si>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</si>
  <si>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</si>
  <si>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</si>
  <si>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</si>
  <si>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</si>
  <si>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</si>
  <si>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</si>
  <si>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</si>
  <si>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</si>
  <si>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</si>
  <si>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</si>
  <si>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</si>
  <si>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</si>
  <si>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</si>
  <si>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</si>
  <si>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</si>
  <si>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</si>
  <si>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</si>
  <si>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</si>
  <si>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</si>
  <si>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</si>
  <si>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</si>
  <si>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</si>
  <si>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</si>
  <si>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</si>
  <si>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</si>
  <si>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</si>
  <si>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</si>
  <si>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</si>
  <si>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</si>
  <si>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</si>
  <si>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</si>
  <si>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</si>
  <si>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</si>
  <si>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</si>
  <si>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</si>
  <si>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</si>
  <si>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</si>
  <si>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</si>
  <si>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</si>
  <si>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</si>
  <si>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</si>
  <si>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</si>
  <si>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</si>
  <si>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</si>
  <si>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</si>
  <si>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</si>
  <si>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</si>
  <si>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</si>
  <si>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</si>
  <si>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</si>
  <si>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</si>
  <si>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</si>
  <si>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</si>
  <si>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</si>
  <si>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</si>
  <si>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</si>
  <si>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</si>
  <si>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</si>
  <si>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</si>
  <si>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</si>
  <si>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</si>
  <si>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</si>
  <si>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</si>
  <si>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</si>
  <si>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</si>
  <si>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</si>
  <si>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</si>
  <si>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</si>
  <si>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</si>
  <si>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</si>
  <si>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</si>
  <si>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</si>
  <si>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</si>
  <si>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</si>
  <si>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</si>
  <si>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</si>
  <si>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</si>
  <si>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</si>
  <si>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</si>
  <si>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</si>
  <si>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</si>
  <si>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</si>
  <si>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</si>
  <si>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</si>
  <si>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</si>
  <si>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</si>
  <si>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</si>
  <si>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</si>
  <si>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</si>
  <si>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</si>
  <si>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</si>
  <si>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</si>
  <si>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</si>
  <si>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</si>
  <si>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</si>
  <si>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</si>
  <si>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</si>
  <si>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</si>
  <si>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</si>
  <si>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</si>
  <si>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</si>
  <si>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</si>
  <si>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</si>
  <si>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</si>
  <si>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</si>
  <si>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</si>
  <si>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</si>
  <si>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</si>
  <si>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</si>
  <si>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</si>
  <si>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</si>
  <si>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</si>
  <si>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</si>
  <si>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</si>
  <si>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</si>
  <si>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</si>
  <si>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</si>
  <si>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</si>
  <si>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</si>
  <si>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</si>
  <si>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</si>
  <si>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</si>
  <si>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</si>
  <si>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</si>
  <si>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</si>
  <si>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</si>
  <si>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</si>
  <si>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</si>
  <si>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</si>
  <si>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</si>
  <si>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</si>
  <si>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</si>
  <si>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</si>
  <si>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</si>
  <si>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</si>
  <si>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</si>
  <si>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</si>
  <si>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</si>
  <si>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</si>
  <si>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</si>
  <si>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</si>
  <si>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</si>
  <si>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</si>
  <si>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</si>
  <si>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</si>
  <si>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</si>
  <si>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</si>
  <si>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</si>
  <si>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</si>
  <si>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</si>
  <si>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</si>
  <si>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</si>
  <si>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</si>
  <si>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</si>
  <si>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</si>
  <si>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</si>
  <si>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</si>
  <si>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</si>
  <si>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</si>
  <si>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</si>
  <si>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</si>
  <si>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</si>
  <si>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</si>
  <si>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</si>
  <si>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</si>
  <si>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</si>
  <si>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</si>
  <si>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</si>
  <si>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</si>
  <si>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</si>
  <si>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</si>
  <si>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</si>
  <si>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</si>
  <si>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</si>
  <si>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</si>
  <si>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</si>
  <si>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</si>
  <si>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</si>
  <si>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</si>
  <si>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</si>
  <si>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</si>
  <si>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</si>
  <si>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</si>
  <si>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</si>
  <si>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</si>
  <si>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</si>
  <si>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</si>
  <si>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</si>
  <si>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</si>
  <si>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</si>
  <si>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</si>
  <si>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</si>
  <si>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</si>
  <si>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</si>
  <si>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</si>
  <si>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</si>
  <si>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</si>
  <si>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</si>
  <si>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</si>
  <si>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</si>
  <si>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</si>
  <si>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</si>
  <si>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</si>
  <si>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</si>
  <si>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</si>
  <si>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</si>
  <si>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</si>
  <si>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</si>
  <si>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</si>
  <si>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</si>
  <si>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</si>
  <si>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</si>
  <si>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</si>
  <si>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</si>
  <si>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</si>
  <si>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</si>
  <si>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</si>
  <si>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</si>
  <si>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</si>
  <si>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</si>
  <si>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</si>
  <si>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</si>
  <si>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</si>
  <si>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</si>
  <si>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</si>
  <si>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</si>
  <si>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</si>
  <si>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</si>
  <si>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</si>
  <si>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</si>
  <si>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</si>
  <si>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</si>
  <si>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</si>
  <si>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</si>
  <si>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</si>
  <si>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</si>
  <si>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</si>
  <si>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</si>
  <si>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</si>
  <si>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</si>
  <si>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</si>
  <si>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</si>
  <si>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</si>
  <si>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</si>
  <si>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</si>
  <si>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</si>
  <si>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</si>
  <si>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</si>
  <si>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</si>
  <si>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</si>
  <si>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</si>
  <si>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</si>
  <si>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</si>
  <si>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</si>
  <si>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</si>
  <si>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</si>
  <si>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</si>
  <si>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</si>
  <si>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</si>
  <si>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</si>
  <si>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</si>
  <si>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</si>
  <si>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</si>
  <si>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</si>
  <si>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</si>
  <si>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</si>
  <si>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</si>
  <si>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</si>
  <si>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</si>
  <si>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</si>
  <si>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</si>
  <si>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</si>
  <si>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</si>
  <si>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</si>
  <si>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</si>
  <si>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</si>
  <si>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</si>
  <si>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</si>
  <si>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</si>
  <si>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</si>
  <si>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</si>
  <si>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</si>
  <si>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</si>
  <si>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</si>
  <si>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</si>
  <si>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</si>
  <si>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</si>
  <si>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</si>
  <si>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</si>
  <si>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</si>
  <si>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</si>
  <si>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</si>
  <si>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</si>
  <si>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</si>
  <si>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</si>
  <si>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</si>
  <si>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</si>
  <si>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</si>
  <si>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</si>
  <si>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</si>
  <si>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</si>
  <si>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</si>
  <si>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</si>
  <si>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</si>
  <si>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</si>
  <si>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</si>
  <si>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</si>
  <si>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</si>
  <si>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</si>
  <si>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</si>
  <si>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</si>
  <si>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</si>
  <si>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</si>
  <si>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</si>
  <si>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</si>
  <si>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</si>
  <si>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</si>
  <si>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</si>
  <si>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</si>
  <si>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</si>
  <si>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</si>
  <si>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</si>
  <si>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</si>
  <si>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</si>
  <si>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</si>
  <si>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</si>
  <si>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</si>
  <si>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</si>
  <si>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</si>
  <si>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</si>
  <si>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</si>
  <si>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</si>
  <si>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</si>
  <si>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</si>
  <si>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</si>
  <si>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</si>
  <si>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</si>
  <si>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</si>
  <si>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</si>
  <si>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</si>
  <si>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</si>
  <si>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</si>
  <si>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</si>
  <si>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</si>
  <si>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</si>
  <si>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</si>
  <si>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</si>
  <si>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</si>
  <si>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</si>
  <si>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</si>
  <si>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</si>
  <si>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</si>
  <si>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</si>
  <si>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</si>
  <si>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</si>
  <si>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</si>
  <si>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</si>
  <si>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</si>
  <si>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</si>
  <si>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</si>
  <si>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</si>
  <si>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</si>
  <si>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</si>
  <si>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</si>
  <si>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</si>
  <si>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</si>
  <si>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</si>
  <si>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</si>
  <si>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</si>
  <si>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</si>
  <si>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</si>
  <si>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</si>
  <si>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</si>
  <si>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</si>
  <si>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</si>
  <si>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</si>
  <si>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</si>
  <si>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</si>
  <si>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</si>
  <si>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</si>
  <si>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</si>
  <si>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</si>
  <si>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</si>
  <si>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</si>
  <si>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</si>
  <si>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</si>
  <si>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</si>
  <si>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</si>
  <si>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</si>
  <si>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</si>
  <si>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</si>
  <si>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</si>
  <si>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</si>
  <si>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</si>
  <si>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</si>
  <si>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</si>
  <si>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</si>
  <si>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</si>
  <si>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</si>
  <si>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</si>
  <si>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</si>
  <si>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</si>
  <si>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</si>
  <si>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</si>
  <si>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</si>
  <si>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</si>
  <si>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</si>
  <si>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</si>
  <si>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</si>
  <si>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</si>
  <si>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</si>
  <si>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</si>
  <si>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</si>
  <si>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</si>
  <si>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</si>
  <si>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</si>
  <si>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</si>
  <si>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</si>
  <si>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</si>
  <si>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</si>
  <si>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</si>
  <si>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</si>
  <si>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</si>
  <si>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</si>
  <si>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</si>
  <si>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</si>
  <si>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</si>
  <si>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</si>
  <si>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</si>
  <si>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</si>
  <si>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</si>
  <si>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</si>
  <si>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</si>
  <si>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</si>
  <si>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</si>
  <si>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</si>
  <si>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</si>
  <si>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</si>
  <si>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</si>
  <si>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</si>
  <si>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</si>
  <si>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</si>
  <si>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</si>
  <si>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</si>
  <si>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</si>
  <si>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</si>
  <si>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</si>
  <si>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</si>
  <si>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</si>
  <si>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</si>
  <si>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</si>
  <si>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</si>
  <si>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</si>
  <si>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</si>
  <si>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</si>
  <si>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</si>
  <si>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</si>
  <si>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</si>
  <si>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</si>
  <si>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</si>
  <si>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</si>
  <si>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</si>
  <si>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</si>
  <si>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</si>
  <si>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</si>
  <si>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</si>
  <si>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</si>
  <si>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</si>
  <si>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</si>
  <si>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</si>
  <si>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</si>
  <si>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</si>
  <si>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</si>
  <si>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</si>
  <si>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</si>
  <si>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</si>
  <si>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</si>
  <si>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</si>
  <si>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</si>
  <si>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</si>
  <si>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</si>
  <si>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</si>
  <si>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</si>
  <si>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</si>
  <si>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</si>
  <si>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</si>
  <si>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</si>
  <si>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</si>
  <si>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</si>
  <si>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</si>
  <si>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</si>
  <si>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</si>
  <si>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</si>
  <si>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</si>
  <si>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</si>
  <si>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</si>
  <si>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</si>
  <si>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</si>
  <si>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</si>
  <si>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</si>
  <si>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</si>
  <si>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</si>
  <si>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</si>
  <si>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</si>
  <si>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</si>
  <si>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</si>
  <si>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</si>
  <si>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</si>
  <si>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</si>
  <si>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</si>
  <si>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</si>
  <si>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</si>
  <si>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</si>
  <si>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</si>
  <si>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</si>
  <si>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</si>
  <si>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</si>
  <si>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</si>
  <si>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</si>
  <si>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</si>
  <si>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</si>
  <si>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</si>
  <si>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</si>
  <si>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</si>
  <si>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</si>
  <si>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</si>
  <si>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</si>
  <si>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</si>
  <si>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</si>
  <si>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</si>
  <si>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</si>
  <si>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</si>
  <si>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</si>
  <si>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</si>
  <si>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</si>
  <si>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</si>
  <si>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</si>
  <si>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</si>
  <si>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</si>
  <si>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</si>
  <si>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</si>
  <si>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</si>
  <si>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</si>
  <si>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</si>
  <si>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</si>
  <si>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</si>
  <si>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</si>
  <si>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</si>
  <si>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</si>
  <si>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</si>
  <si>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</si>
  <si>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</si>
  <si>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</si>
  <si>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</si>
  <si>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</si>
  <si>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</si>
  <si>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</si>
  <si>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</si>
  <si>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</si>
  <si>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</si>
  <si>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</si>
  <si>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</si>
  <si>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</si>
  <si>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</si>
  <si>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</si>
  <si>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</si>
  <si>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</si>
  <si>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</si>
  <si>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</si>
  <si>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</si>
  <si>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</si>
  <si>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</si>
  <si>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</si>
  <si>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</si>
  <si>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</si>
  <si>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</si>
  <si>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</si>
  <si>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</si>
  <si>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</si>
  <si>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</si>
  <si>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</si>
  <si>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</si>
  <si>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</si>
  <si>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</si>
  <si>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</si>
  <si>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</si>
  <si>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</si>
  <si>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</si>
  <si>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</si>
  <si>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</si>
  <si>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</si>
  <si>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</si>
  <si>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</si>
  <si>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</si>
  <si>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</si>
  <si>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</si>
  <si>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</si>
  <si>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</si>
  <si>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</si>
  <si>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</si>
  <si>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</si>
  <si>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</si>
  <si>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</si>
  <si>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</si>
  <si>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</si>
  <si>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</si>
  <si>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</si>
  <si>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</si>
  <si>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</si>
  <si>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</si>
  <si>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</si>
  <si>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</si>
  <si>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</si>
  <si>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</si>
  <si>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</si>
  <si>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</si>
  <si>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</si>
  <si>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</si>
  <si>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</si>
  <si>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</si>
  <si>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</si>
  <si>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</si>
  <si>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</si>
  <si>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</si>
  <si>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</si>
  <si>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</si>
  <si>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</si>
  <si>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</si>
  <si>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</si>
  <si>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</si>
  <si>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</si>
  <si>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</si>
  <si>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</si>
  <si>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</si>
  <si>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</si>
  <si>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</si>
  <si>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</si>
  <si>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</si>
  <si>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</si>
  <si>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</si>
  <si>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</si>
  <si>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</si>
  <si>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</si>
  <si>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</si>
  <si>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</si>
  <si>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</si>
  <si>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</si>
  <si>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</si>
  <si>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</si>
  <si>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</si>
  <si>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</si>
  <si>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</si>
  <si>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</si>
  <si>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</si>
  <si>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</si>
  <si>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</si>
  <si>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</si>
  <si>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</si>
  <si>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</si>
  <si>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</si>
  <si>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</si>
  <si>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</si>
  <si>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</si>
  <si>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</si>
  <si>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</si>
  <si>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</si>
  <si>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</si>
  <si>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</si>
  <si>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</si>
  <si>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</si>
  <si>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</si>
  <si>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</si>
  <si>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</si>
  <si>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</si>
  <si>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</si>
  <si>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</si>
  <si>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</si>
  <si>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</si>
  <si>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</si>
  <si>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</si>
  <si>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</si>
  <si>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</si>
  <si>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</si>
  <si>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</si>
  <si>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</si>
  <si>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</si>
  <si>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</si>
  <si>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</si>
  <si>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</si>
  <si>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</si>
  <si>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</si>
  <si>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</si>
  <si>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</si>
  <si>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</si>
  <si>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</si>
  <si>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</si>
  <si>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</si>
  <si>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</si>
  <si>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</si>
  <si>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</si>
  <si>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</si>
  <si>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</si>
  <si>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</si>
  <si>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</si>
  <si>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</si>
  <si>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</si>
  <si>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</si>
  <si>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</si>
  <si>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</si>
  <si>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</si>
  <si>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</si>
  <si>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</si>
  <si>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</si>
  <si>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</si>
  <si>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</si>
  <si>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</si>
  <si>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</si>
  <si>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</si>
  <si>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</si>
  <si>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</si>
  <si>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</si>
  <si>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</si>
  <si>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</si>
  <si>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</si>
  <si>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</si>
  <si>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</si>
  <si>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</si>
  <si>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</si>
  <si>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</si>
  <si>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</si>
  <si>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</si>
  <si>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</si>
  <si>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</si>
  <si>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</si>
  <si>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</si>
  <si>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</si>
  <si>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</si>
  <si>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</si>
  <si>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</si>
  <si>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</si>
  <si>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</si>
  <si>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</si>
  <si>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</si>
  <si>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</si>
  <si>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</si>
  <si>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</si>
  <si>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</si>
  <si>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</si>
  <si>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</si>
  <si>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</si>
  <si>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</si>
  <si>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</si>
  <si>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</si>
  <si>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</si>
  <si>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</si>
  <si>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</si>
  <si>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</si>
  <si>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</si>
  <si>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</si>
  <si>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</si>
  <si>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</si>
  <si>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</si>
  <si>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</si>
  <si>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</si>
  <si>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</si>
  <si>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</si>
  <si>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</si>
  <si>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</si>
  <si>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</si>
  <si>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</si>
  <si>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</si>
  <si>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</si>
  <si>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</si>
  <si>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</si>
  <si>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</si>
  <si>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</si>
  <si>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</si>
  <si>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</si>
  <si>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</si>
  <si>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</si>
  <si>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</si>
  <si>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</si>
  <si>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</si>
  <si>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</si>
  <si>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</si>
  <si>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</si>
  <si>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</si>
  <si>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</si>
  <si>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</si>
  <si>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</si>
  <si>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</si>
  <si>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</si>
  <si>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</si>
  <si>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</si>
  <si>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</si>
  <si>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</si>
  <si>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</si>
  <si>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</si>
  <si>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</si>
  <si>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</si>
  <si>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</si>
  <si>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</si>
  <si>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</si>
  <si>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</si>
  <si>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</si>
  <si>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</si>
  <si>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</si>
  <si>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</si>
  <si>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</si>
  <si>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</si>
  <si>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</si>
  <si>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</si>
  <si>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</si>
  <si>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</si>
  <si>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</si>
  <si>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</si>
  <si>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</si>
  <si>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</si>
  <si>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</si>
  <si>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</si>
  <si>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</si>
  <si>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</si>
  <si>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</si>
  <si>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</si>
  <si>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</si>
  <si>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</si>
  <si>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</si>
  <si>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</si>
  <si>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</si>
  <si>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</si>
  <si>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</si>
  <si>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</si>
  <si>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</si>
  <si>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</si>
  <si>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</si>
  <si>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</si>
  <si>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</si>
  <si>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</si>
  <si>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</si>
  <si>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</si>
  <si>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</si>
  <si>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</si>
  <si>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</si>
  <si>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</si>
  <si>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</si>
  <si>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</si>
  <si>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</si>
  <si>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</si>
  <si>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</si>
  <si>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</si>
  <si>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</si>
  <si>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</si>
  <si>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</si>
  <si>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</si>
  <si>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</si>
  <si>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</si>
  <si>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</si>
  <si>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</si>
  <si>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</si>
  <si>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</si>
  <si>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</si>
  <si>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</si>
  <si>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</si>
  <si>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</si>
  <si>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</si>
  <si>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</si>
  <si>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</si>
  <si>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</si>
  <si>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</si>
  <si>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</si>
  <si>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</si>
  <si>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</si>
  <si>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</si>
  <si>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</si>
  <si>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</si>
  <si>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</si>
  <si>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</si>
  <si>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</si>
  <si>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</si>
  <si>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</si>
  <si>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</si>
  <si>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</si>
  <si>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</si>
  <si>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</si>
  <si>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</si>
  <si>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</si>
  <si>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</si>
  <si>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</si>
  <si>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</si>
  <si>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</si>
  <si>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</si>
  <si>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</si>
  <si>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</si>
  <si>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</si>
  <si>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</si>
  <si>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</si>
  <si>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</si>
  <si>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</si>
  <si>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</si>
  <si>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</si>
  <si>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</si>
  <si>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</si>
  <si>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</si>
  <si>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</si>
  <si>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</si>
  <si>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</si>
  <si>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</si>
  <si>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</si>
  <si>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</si>
  <si>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</si>
  <si>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</si>
  <si>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</si>
  <si>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</si>
  <si>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</si>
  <si>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</si>
  <si>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</si>
  <si>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</si>
  <si>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</si>
  <si>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</si>
  <si>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</si>
  <si>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</si>
  <si>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</si>
  <si>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</si>
  <si>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</si>
  <si>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</si>
  <si>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</si>
  <si>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</si>
  <si>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</si>
  <si>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</si>
  <si>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</si>
  <si>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</si>
  <si>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</si>
  <si>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</si>
  <si>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</si>
  <si>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</si>
  <si>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</si>
  <si>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</si>
  <si>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</si>
  <si>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</si>
  <si>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</si>
  <si>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</si>
  <si>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</si>
  <si>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</si>
  <si>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</si>
  <si>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</si>
  <si>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</si>
  <si>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</si>
  <si>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</si>
  <si>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</si>
  <si>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</si>
  <si>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</si>
  <si>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</si>
  <si>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</si>
  <si>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</si>
  <si>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</si>
  <si>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</si>
  <si>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</si>
  <si>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</si>
  <si>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</si>
  <si>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</si>
  <si>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</si>
  <si>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</si>
  <si>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</si>
  <si>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</si>
  <si>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</si>
  <si>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</si>
  <si>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</si>
  <si>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</si>
  <si>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</si>
  <si>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</si>
  <si>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</si>
  <si>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</si>
  <si>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</si>
  <si>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</si>
  <si>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</si>
  <si>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</si>
  <si>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</si>
  <si>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</si>
  <si>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</si>
  <si>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</si>
  <si>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</si>
  <si>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</si>
  <si>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</si>
  <si>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</si>
  <si>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</si>
  <si>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</si>
  <si>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</si>
  <si>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</si>
  <si>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</si>
  <si>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</si>
  <si>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</si>
  <si>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</si>
  <si>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</si>
  <si>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</si>
  <si>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</si>
  <si>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</si>
  <si>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</si>
  <si>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</si>
  <si>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</si>
  <si>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</si>
  <si>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</si>
  <si>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</si>
  <si>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</si>
  <si>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</si>
  <si>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</si>
  <si>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</si>
  <si>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</si>
  <si>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</si>
  <si>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</si>
  <si>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</si>
  <si>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</si>
  <si>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</si>
  <si>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</si>
  <si>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</si>
  <si>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</si>
  <si>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</si>
  <si>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</si>
  <si>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</si>
  <si>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</si>
  <si>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</si>
  <si>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</si>
  <si>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</si>
  <si>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</si>
  <si>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</si>
  <si>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</si>
  <si>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</si>
  <si>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</si>
  <si>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</si>
  <si>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</si>
  <si>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</si>
  <si>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</si>
  <si>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</si>
  <si>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</si>
  <si>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</si>
  <si>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</si>
  <si>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</si>
  <si>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</si>
  <si>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</si>
  <si>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</si>
  <si>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</si>
  <si>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</si>
  <si>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</si>
  <si>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</si>
  <si>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</si>
  <si>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</si>
  <si>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</si>
  <si>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</si>
  <si>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</si>
  <si>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</si>
  <si>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</si>
  <si>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</si>
  <si>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</si>
  <si>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</si>
  <si>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</si>
  <si>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</si>
  <si>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</si>
  <si>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</si>
  <si>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</si>
  <si>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</si>
  <si>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</si>
  <si>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</si>
  <si>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</si>
  <si>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</si>
  <si>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</si>
  <si>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</si>
  <si>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</si>
  <si>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</si>
  <si>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</si>
  <si>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</si>
  <si>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</si>
  <si>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</si>
  <si>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</si>
  <si>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</si>
  <si>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</si>
  <si>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</si>
  <si>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</si>
  <si>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</si>
  <si>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</si>
  <si>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</si>
  <si>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</si>
  <si>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</si>
  <si>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</si>
  <si>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</si>
  <si>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</si>
  <si>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</si>
  <si>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</si>
  <si>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</si>
  <si>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</si>
  <si>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</si>
  <si>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</si>
  <si>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</si>
  <si>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</si>
  <si>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</si>
  <si>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</si>
  <si>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</si>
  <si>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</si>
  <si>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</si>
  <si>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</si>
  <si>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</si>
  <si>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</si>
  <si>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</si>
  <si>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</si>
  <si>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</si>
  <si>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</si>
  <si>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</si>
  <si>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</si>
  <si>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</si>
  <si>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</si>
  <si>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</si>
  <si>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</si>
  <si>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</si>
  <si>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</si>
  <si>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</si>
  <si>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</si>
  <si>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</si>
  <si>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</si>
  <si>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</si>
  <si>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</si>
  <si>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</si>
  <si>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</si>
  <si>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</si>
  <si>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</si>
  <si>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</si>
  <si>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</si>
  <si>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</si>
  <si>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</si>
  <si>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</si>
  <si>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</si>
  <si>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</si>
  <si>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</si>
  <si>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</si>
  <si>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</si>
  <si>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</si>
  <si>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</si>
  <si>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</si>
  <si>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</si>
  <si>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</si>
  <si>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</si>
  <si>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</si>
  <si>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</si>
  <si>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</si>
  <si>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</si>
  <si>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</si>
  <si>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</si>
  <si>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</si>
  <si>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</si>
  <si>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</si>
  <si>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</si>
  <si>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</si>
  <si>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</si>
  <si>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</si>
  <si>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</si>
  <si>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</si>
  <si>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</si>
  <si>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</si>
  <si>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</si>
  <si>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</si>
  <si>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</si>
  <si>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</si>
  <si>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</si>
  <si>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</si>
  <si>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</si>
  <si>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</si>
  <si>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</si>
  <si>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</si>
  <si>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</si>
  <si>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</si>
  <si>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</si>
  <si>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</si>
  <si>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</si>
  <si>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</si>
  <si>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</si>
  <si>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</si>
  <si>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</si>
  <si>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</si>
  <si>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</si>
  <si>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</si>
  <si>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</si>
  <si>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</si>
  <si>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</si>
  <si>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</si>
  <si>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</si>
  <si>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</si>
  <si>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</si>
  <si>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</si>
  <si>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</si>
  <si>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</si>
  <si>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</si>
  <si>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</si>
  <si>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</si>
  <si>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</si>
  <si>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</si>
  <si>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</si>
  <si>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</si>
  <si>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</si>
  <si>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</si>
  <si>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</si>
  <si>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</si>
  <si>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</si>
  <si>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</si>
  <si>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</si>
  <si>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</si>
  <si>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</si>
  <si>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</si>
  <si>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</si>
  <si>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</si>
  <si>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</si>
  <si>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</si>
  <si>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</si>
  <si>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</si>
  <si>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</si>
  <si>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</si>
  <si>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</si>
  <si>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</si>
  <si>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</si>
  <si>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</si>
  <si>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</si>
  <si>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</si>
  <si>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</si>
  <si>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</si>
  <si>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</si>
  <si>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</si>
  <si>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</si>
  <si>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</si>
  <si>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</si>
  <si>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</si>
  <si>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</si>
  <si>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</si>
  <si>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</si>
  <si>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</si>
  <si>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</si>
  <si>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</si>
  <si>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</si>
  <si>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</si>
  <si>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</si>
  <si>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</si>
  <si>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</si>
  <si>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</si>
  <si>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</si>
  <si>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</si>
  <si>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</si>
  <si>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</si>
  <si>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</si>
  <si>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</si>
  <si>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</si>
  <si>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</si>
  <si>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</si>
  <si>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</si>
  <si>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</si>
  <si>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</si>
  <si>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</si>
  <si>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</si>
  <si>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</si>
  <si>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</si>
  <si>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</si>
  <si>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</si>
  <si>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</si>
  <si>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</si>
  <si>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</si>
  <si>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</si>
  <si>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</si>
  <si>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</si>
  <si>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</si>
  <si>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</si>
  <si>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</si>
  <si>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</si>
  <si>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</si>
  <si>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</si>
  <si>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</si>
  <si>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</si>
  <si>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</si>
  <si>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</si>
  <si>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</si>
  <si>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</si>
  <si>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</si>
  <si>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</si>
  <si>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</si>
  <si>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</si>
  <si>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</si>
  <si>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</si>
  <si>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</si>
  <si>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</si>
  <si>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</si>
  <si>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</si>
  <si>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</si>
  <si>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</si>
  <si>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</si>
  <si>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</si>
  <si>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</si>
  <si>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</si>
  <si>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</si>
  <si>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</si>
  <si>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</si>
  <si>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</si>
  <si>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</si>
  <si>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</si>
  <si>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</si>
  <si>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</si>
  <si>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</si>
  <si>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</si>
  <si>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</si>
  <si>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</si>
  <si>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</si>
  <si>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</si>
  <si>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</si>
  <si>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</si>
  <si>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</si>
  <si>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</si>
  <si>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</si>
  <si>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</si>
  <si>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</si>
  <si>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</si>
  <si>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</si>
  <si>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</si>
  <si>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</si>
  <si>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</si>
  <si>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</si>
  <si>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</si>
  <si>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</si>
  <si>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</si>
  <si>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</si>
  <si>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</si>
  <si>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</si>
  <si>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</si>
  <si>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</si>
  <si>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</si>
  <si>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</si>
  <si>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</si>
  <si>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</si>
  <si>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</si>
  <si>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</si>
  <si>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</si>
  <si>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</si>
  <si>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</si>
  <si>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</si>
  <si>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</si>
  <si>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</si>
  <si>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</si>
  <si>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</si>
  <si>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</si>
  <si>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</si>
  <si>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</si>
  <si>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</si>
  <si>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</si>
  <si>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</si>
  <si>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</si>
  <si>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</si>
  <si>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</si>
  <si>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</si>
  <si>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</si>
  <si>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</si>
  <si>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</si>
  <si>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</si>
  <si>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</si>
  <si>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</si>
  <si>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</si>
  <si>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</si>
  <si>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</si>
  <si>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</si>
  <si>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</si>
  <si>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</si>
  <si>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</si>
  <si>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</si>
  <si>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</si>
  <si>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</si>
  <si>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</si>
  <si>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</si>
  <si>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</si>
  <si>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</si>
  <si>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</si>
  <si>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</si>
  <si>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</si>
  <si>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</si>
  <si>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</si>
  <si>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</si>
  <si>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</si>
  <si>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</si>
  <si>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</si>
  <si>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</si>
  <si>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</si>
  <si>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</si>
  <si>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</si>
  <si>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</si>
  <si>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</si>
  <si>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</si>
  <si>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</si>
  <si>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</si>
  <si>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</si>
  <si>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</si>
  <si>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</si>
  <si>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</si>
  <si>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</si>
  <si>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</si>
  <si>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</si>
  <si>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</si>
  <si>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</si>
  <si>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</si>
  <si>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</si>
  <si>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</si>
  <si>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</si>
  <si>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</si>
  <si>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</si>
  <si>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</si>
  <si>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</si>
  <si>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</si>
  <si>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</si>
  <si>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</si>
  <si>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</si>
  <si>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</si>
  <si>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</si>
  <si>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</si>
  <si>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</si>
  <si>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</si>
  <si>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</si>
  <si>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</si>
  <si>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</si>
  <si>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</si>
  <si>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</si>
  <si>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</si>
  <si>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</si>
  <si>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</si>
  <si>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</si>
  <si>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</si>
  <si>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</si>
  <si>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</si>
  <si>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</si>
  <si>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</si>
  <si>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</si>
  <si>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</si>
  <si>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</si>
  <si>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</si>
  <si>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</si>
  <si>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</si>
  <si>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</si>
  <si>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</si>
  <si>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</si>
  <si>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</si>
  <si>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</si>
  <si>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</si>
  <si>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</si>
  <si>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</si>
  <si>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</si>
  <si>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</si>
  <si>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</si>
  <si>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</si>
  <si>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</si>
  <si>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</si>
  <si>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</si>
  <si>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</si>
  <si>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</si>
  <si>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</si>
  <si>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</si>
  <si>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</si>
  <si>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</si>
  <si>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</si>
  <si>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</si>
  <si>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</si>
  <si>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</si>
  <si>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</si>
  <si>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</si>
  <si>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</si>
  <si>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</si>
  <si>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</si>
  <si>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</si>
  <si>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</si>
  <si>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</si>
  <si>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</si>
  <si>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</si>
  <si>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</si>
  <si>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</si>
  <si>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</si>
  <si>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</si>
  <si>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</si>
  <si>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</si>
  <si>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</si>
  <si>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</si>
  <si>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</si>
  <si>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</si>
  <si>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</si>
  <si>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</si>
  <si>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</si>
  <si>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</si>
  <si>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</si>
  <si>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</si>
  <si>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</si>
  <si>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</si>
  <si>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</si>
  <si>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</si>
  <si>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</si>
  <si>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</si>
  <si>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</si>
  <si>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</si>
  <si>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</si>
  <si>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</si>
  <si>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</si>
  <si>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</si>
  <si>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</si>
  <si>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</si>
  <si>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</si>
  <si>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</si>
  <si>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</si>
  <si>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</si>
  <si>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</si>
  <si>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</si>
  <si>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</si>
  <si>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</si>
  <si>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</si>
  <si>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</si>
  <si>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</si>
  <si>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</si>
  <si>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</si>
  <si>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</si>
  <si>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</si>
  <si>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</si>
  <si>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</si>
  <si>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</si>
  <si>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</si>
  <si>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</si>
  <si>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</si>
  <si>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</si>
  <si>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</si>
  <si>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</si>
  <si>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</si>
  <si>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</si>
  <si>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</si>
  <si>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</si>
  <si>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</si>
  <si>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</si>
  <si>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</si>
  <si>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</si>
  <si>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</si>
  <si>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</si>
  <si>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</si>
  <si>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</si>
  <si>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</si>
  <si>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</si>
  <si>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</si>
  <si>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</si>
  <si>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</si>
  <si>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</si>
  <si>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</si>
  <si>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</si>
  <si>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</si>
  <si>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</si>
  <si>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</si>
  <si>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</si>
  <si>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</si>
  <si>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</si>
  <si>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</si>
  <si>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</si>
  <si>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</si>
  <si>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</si>
  <si>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</si>
  <si>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</si>
  <si>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</si>
  <si>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</si>
  <si>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</si>
  <si>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</si>
  <si>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</si>
  <si>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</si>
  <si>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</si>
  <si>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</si>
  <si>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</si>
  <si>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</si>
  <si>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</si>
  <si>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</si>
  <si>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</si>
  <si>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</si>
  <si>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</si>
  <si>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</si>
  <si>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</si>
  <si>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</si>
  <si>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</si>
  <si>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</si>
  <si>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</si>
  <si>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</si>
  <si>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</si>
  <si>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</si>
  <si>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</si>
  <si>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</si>
  <si>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</si>
  <si>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</si>
  <si>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</si>
  <si>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</si>
  <si>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</si>
  <si>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</si>
  <si>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</si>
  <si>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</si>
  <si>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</si>
  <si>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</si>
  <si>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</si>
  <si>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</si>
  <si>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</si>
  <si>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</si>
  <si>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</si>
  <si>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</si>
  <si>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</si>
  <si>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</si>
  <si>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</si>
  <si>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</si>
  <si>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</si>
  <si>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</si>
  <si>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</si>
  <si>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</si>
  <si>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</si>
  <si>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</si>
  <si>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</si>
  <si>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</si>
  <si>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</si>
  <si>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</si>
  <si>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</si>
  <si>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</si>
  <si>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</si>
  <si>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</si>
  <si>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</si>
  <si>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</si>
  <si>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</si>
  <si>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</si>
  <si>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</si>
  <si>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</si>
  <si>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</si>
  <si>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</si>
  <si>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</si>
  <si>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</si>
  <si>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</si>
  <si>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</si>
  <si>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</si>
  <si>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</si>
  <si>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</si>
  <si>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</si>
  <si>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</si>
  <si>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</si>
  <si>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</si>
  <si>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</si>
  <si>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</si>
  <si>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</si>
  <si>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</si>
  <si>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</si>
  <si>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</si>
  <si>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</si>
  <si>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</si>
  <si>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</si>
  <si>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</si>
  <si>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</si>
  <si>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</si>
  <si>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</si>
  <si>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</si>
  <si>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</si>
  <si>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</si>
  <si>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</si>
  <si>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</si>
  <si>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</si>
  <si>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</si>
  <si>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</si>
  <si>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</si>
  <si>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</si>
  <si>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</si>
  <si>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</si>
  <si>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</si>
  <si>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</si>
  <si>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</si>
  <si>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</si>
  <si>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</si>
  <si>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</si>
  <si>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</si>
  <si>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</si>
  <si>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</si>
  <si>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</si>
  <si>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</si>
  <si>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</si>
  <si>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</si>
  <si>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</si>
  <si>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</si>
  <si>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</si>
  <si>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</si>
  <si>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</si>
  <si>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</si>
  <si>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</si>
  <si>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</si>
  <si>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</si>
  <si>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</si>
  <si>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</si>
  <si>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</si>
  <si>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</si>
  <si>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</si>
  <si>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</si>
  <si>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</si>
  <si>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</si>
  <si>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</si>
  <si>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</si>
  <si>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</si>
  <si>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</si>
  <si>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</si>
  <si>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</si>
  <si>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</si>
  <si>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</si>
  <si>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</si>
  <si>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</si>
  <si>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</si>
  <si>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</si>
  <si>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</si>
  <si>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</si>
  <si>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</si>
  <si>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</si>
  <si>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</si>
  <si>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</si>
  <si>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</si>
  <si>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</si>
  <si>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</si>
  <si>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</si>
  <si>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</si>
  <si>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</si>
  <si>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</si>
  <si>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</si>
  <si>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</si>
  <si>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</si>
  <si>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</si>
  <si>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</si>
  <si>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</si>
  <si>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</si>
  <si>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</si>
  <si>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</si>
  <si>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</si>
  <si>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</si>
  <si>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</si>
  <si>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</si>
  <si>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</si>
  <si>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</si>
  <si>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</si>
  <si>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</si>
  <si>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</si>
  <si>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</si>
  <si>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</si>
  <si>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</si>
  <si>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</si>
  <si>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</si>
  <si>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</si>
  <si>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</si>
  <si>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</si>
  <si>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</si>
  <si>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</si>
  <si>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</si>
  <si>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</si>
  <si>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</si>
  <si>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</si>
  <si>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</si>
  <si>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</si>
  <si>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</si>
  <si>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</si>
  <si>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</si>
  <si>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</si>
  <si>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</si>
  <si>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</si>
  <si>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</si>
  <si>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</si>
  <si>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</si>
  <si>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</si>
  <si>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</si>
  <si>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</si>
  <si>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</si>
  <si>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</si>
  <si>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</si>
  <si>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</si>
  <si>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</si>
  <si>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</si>
  <si>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</si>
  <si>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</si>
  <si>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</si>
  <si>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</si>
  <si>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</si>
  <si>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</si>
  <si>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</si>
  <si>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</si>
  <si>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</si>
  <si>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</si>
  <si>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</si>
  <si>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</si>
  <si>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</si>
  <si>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</si>
  <si>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</si>
  <si>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</si>
  <si>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</si>
  <si>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</si>
  <si>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</si>
  <si>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</si>
  <si>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</si>
  <si>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</si>
  <si>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</si>
  <si>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</si>
  <si>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</si>
  <si>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</si>
  <si>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</si>
  <si>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</si>
  <si>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</si>
  <si>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</si>
  <si>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</si>
  <si>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</si>
  <si>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</si>
  <si>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</si>
  <si>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</si>
  <si>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</si>
  <si>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</si>
  <si>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</si>
  <si>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</si>
  <si>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</si>
  <si>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</si>
  <si>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</si>
  <si>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</si>
  <si>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</si>
  <si>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</si>
  <si>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</si>
  <si>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</si>
  <si>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</si>
  <si>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</si>
  <si>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</si>
  <si>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</si>
  <si>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</si>
  <si>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</si>
  <si>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</si>
  <si>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</si>
  <si>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</si>
  <si>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</si>
  <si>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</si>
  <si>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</si>
  <si>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</si>
  <si>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</si>
  <si>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</si>
  <si>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</si>
  <si>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</si>
  <si>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</si>
  <si>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</si>
  <si>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</si>
  <si>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</si>
  <si>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</si>
  <si>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</si>
  <si>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</si>
  <si>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</si>
  <si>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</si>
  <si>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</si>
  <si>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</si>
  <si>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</si>
  <si>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</si>
  <si>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</si>
  <si>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</si>
  <si>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</si>
  <si>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</si>
  <si>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</si>
  <si>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</si>
  <si>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</si>
  <si>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</si>
  <si>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</si>
  <si>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</si>
  <si>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</si>
  <si>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</si>
  <si>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</si>
  <si>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</si>
  <si>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</si>
  <si>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</si>
  <si>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</si>
  <si>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</si>
  <si>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</si>
  <si>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</si>
  <si>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</si>
  <si>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</si>
  <si>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</si>
  <si>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</si>
  <si>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</si>
  <si>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</si>
  <si>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</si>
  <si>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</si>
  <si>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</si>
  <si>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</si>
  <si>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</si>
  <si>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</si>
  <si>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</si>
  <si>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</si>
  <si>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</si>
  <si>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</si>
  <si>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</si>
  <si>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</si>
  <si>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</si>
  <si>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</si>
  <si>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</si>
  <si>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</si>
  <si>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</si>
  <si>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</si>
  <si>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</si>
  <si>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</si>
  <si>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</si>
  <si>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</si>
  <si>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</si>
  <si>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</si>
  <si>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</si>
  <si>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</si>
  <si>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</si>
  <si>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</si>
  <si>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</si>
  <si>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</si>
  <si>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</si>
  <si>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</si>
  <si>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</si>
  <si>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</si>
  <si>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</si>
  <si>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</si>
  <si>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</si>
  <si>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</si>
  <si>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</si>
  <si>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</si>
  <si>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</si>
  <si>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</si>
  <si>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</si>
  <si>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</si>
  <si>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</si>
  <si>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</si>
  <si>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</si>
  <si>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</si>
  <si>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</si>
  <si>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</si>
  <si>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</si>
  <si>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</si>
  <si>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</si>
  <si>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</si>
  <si>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</si>
  <si>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</si>
  <si>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</si>
  <si>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</si>
  <si>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</si>
  <si>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</si>
  <si>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</si>
  <si>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</si>
  <si>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</si>
  <si>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</si>
  <si>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</si>
  <si>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</si>
  <si>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</si>
  <si>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</si>
  <si>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</si>
  <si>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</si>
  <si>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</si>
  <si>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</si>
  <si>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</si>
  <si>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</si>
  <si>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</si>
  <si>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</si>
  <si>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</si>
  <si>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</si>
  <si>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</si>
  <si>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</si>
  <si>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</si>
  <si>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</si>
  <si>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</si>
  <si>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</si>
  <si>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</si>
  <si>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</si>
  <si>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</si>
  <si>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</si>
  <si>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</si>
  <si>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</si>
  <si>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</si>
  <si>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</si>
  <si>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</si>
  <si>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</si>
  <si>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</si>
  <si>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</si>
  <si>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</si>
  <si>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</si>
  <si>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</si>
  <si>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</si>
  <si>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</si>
  <si>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</si>
  <si>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</si>
  <si>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</si>
  <si>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</si>
  <si>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</si>
  <si>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</si>
  <si>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</si>
  <si>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</si>
  <si>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</si>
  <si>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</si>
  <si>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</si>
  <si>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</si>
  <si>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</si>
  <si>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</si>
  <si>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</si>
  <si>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</si>
  <si>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</si>
  <si>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</si>
  <si>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</si>
  <si>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</si>
  <si>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</si>
  <si>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</si>
  <si>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</si>
  <si>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</si>
  <si>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</si>
  <si>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</si>
  <si>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</si>
  <si>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</si>
  <si>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</si>
  <si>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</si>
  <si>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</si>
  <si>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</si>
  <si>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</si>
  <si>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</si>
  <si>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</si>
  <si>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</si>
  <si>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</si>
  <si>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</si>
  <si>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</si>
  <si>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</si>
  <si>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</si>
  <si>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</si>
  <si>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</si>
  <si>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</si>
  <si>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</si>
  <si>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</si>
  <si>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</si>
  <si>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</si>
  <si>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</si>
  <si>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</si>
  <si>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</si>
  <si>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</si>
  <si>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</si>
  <si>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</si>
  <si>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</si>
  <si>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</si>
  <si>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</si>
  <si>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</si>
  <si>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</si>
  <si>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</si>
  <si>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</si>
  <si>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</si>
  <si>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</si>
  <si>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</si>
  <si>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</si>
  <si>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</si>
  <si>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</si>
  <si>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</si>
  <si>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</si>
  <si>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</si>
  <si>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</si>
  <si>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</si>
  <si>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</si>
  <si>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</si>
  <si>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</si>
  <si>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</si>
  <si>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</si>
  <si>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</si>
  <si>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</si>
  <si>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</si>
  <si>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</si>
  <si>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</si>
  <si>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</si>
  <si>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</si>
  <si>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</si>
  <si>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</si>
  <si>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</si>
  <si>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</si>
  <si>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</si>
  <si>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</si>
  <si>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</si>
  <si>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</si>
  <si>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</si>
  <si>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</si>
  <si>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</si>
  <si>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</si>
  <si>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</si>
  <si>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</si>
  <si>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</si>
  <si>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</si>
  <si>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</si>
  <si>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</si>
  <si>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</si>
  <si>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</si>
  <si>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</si>
  <si>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</si>
  <si>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</si>
  <si>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</si>
  <si>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</si>
  <si>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</si>
  <si>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</si>
  <si>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</si>
  <si>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</si>
  <si>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</si>
  <si>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</si>
  <si>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</si>
  <si>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</si>
  <si>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</si>
  <si>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</si>
  <si>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</si>
  <si>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</si>
  <si>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</si>
  <si>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</si>
  <si>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</si>
  <si>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</si>
  <si>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</si>
  <si>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</si>
  <si>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</si>
  <si>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</si>
  <si>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</si>
  <si>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</si>
  <si>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</si>
  <si>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</si>
  <si>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</si>
  <si>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</si>
  <si>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</si>
  <si>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</si>
  <si>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</si>
  <si>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</si>
  <si>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</si>
  <si>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</si>
  <si>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</si>
  <si>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</si>
  <si>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</si>
  <si>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</si>
  <si>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</si>
  <si>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</si>
  <si>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</si>
  <si>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</si>
  <si>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</si>
  <si>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</si>
  <si>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</si>
  <si>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</si>
  <si>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</si>
  <si>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</si>
  <si>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</si>
  <si>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</si>
  <si>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</si>
  <si>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</si>
  <si>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</si>
  <si>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</si>
  <si>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</si>
  <si>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</si>
  <si>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</si>
  <si>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</si>
  <si>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</si>
  <si>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</si>
  <si>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</si>
  <si>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</si>
  <si>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</si>
  <si>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</si>
  <si>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</si>
  <si>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</si>
  <si>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</si>
  <si>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</si>
  <si>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</si>
  <si>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</si>
  <si>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</si>
  <si>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</si>
  <si>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</si>
  <si>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</si>
  <si>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</si>
  <si>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</si>
  <si>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</si>
  <si>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</si>
  <si>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</si>
  <si>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</si>
  <si>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</si>
  <si>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</si>
  <si>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</si>
  <si>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</si>
  <si>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</si>
  <si>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</si>
  <si>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</si>
  <si>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</si>
  <si>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</si>
  <si>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</si>
  <si>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</si>
  <si>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</si>
  <si>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</si>
  <si>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</si>
  <si>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</si>
  <si>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</si>
  <si>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</si>
  <si>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</si>
  <si>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</si>
  <si>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</si>
  <si>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</si>
  <si>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</si>
  <si>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</si>
  <si>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</si>
  <si>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</si>
  <si>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</si>
  <si>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</si>
  <si>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</si>
  <si>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</si>
  <si>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</si>
  <si>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</si>
  <si>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</si>
  <si>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</si>
  <si>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</si>
  <si>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</si>
  <si>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</si>
  <si>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</si>
  <si>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</si>
  <si>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</si>
  <si>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</si>
  <si>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</si>
  <si>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</si>
  <si>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</si>
  <si>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</si>
  <si>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</si>
  <si>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</si>
  <si>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</si>
  <si>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</si>
  <si>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</si>
  <si>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</si>
  <si>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</si>
  <si>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</si>
  <si>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</si>
  <si>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</si>
  <si>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</si>
  <si>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</si>
  <si>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</si>
  <si>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</si>
  <si>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</si>
  <si>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</si>
  <si>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</si>
  <si>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</si>
  <si>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</si>
  <si>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</si>
  <si>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</si>
  <si>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</si>
  <si>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</si>
  <si>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</si>
  <si>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</si>
  <si>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</si>
  <si>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</si>
  <si>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</si>
  <si>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</si>
  <si>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</si>
  <si>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</si>
  <si>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</si>
  <si>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</si>
  <si>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</si>
  <si>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</si>
  <si>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</si>
  <si>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</si>
  <si>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</si>
  <si>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</si>
  <si>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</si>
  <si>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</si>
  <si>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</si>
  <si>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</si>
  <si>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</si>
  <si>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</si>
  <si>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</si>
  <si>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</si>
  <si>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</si>
  <si>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</si>
  <si>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</si>
  <si>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</si>
  <si>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</si>
  <si>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</si>
  <si>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</si>
  <si>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</si>
  <si>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</si>
  <si>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</si>
  <si>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</si>
  <si>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</si>
  <si>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</si>
  <si>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</si>
  <si>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</si>
  <si>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</si>
  <si>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</si>
  <si>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</si>
  <si>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</si>
  <si>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</si>
  <si>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</si>
  <si>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</si>
  <si>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</si>
  <si>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</si>
  <si>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</si>
  <si>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</si>
  <si>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</si>
  <si>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</si>
  <si>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</si>
  <si>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</si>
  <si>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</si>
  <si>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</si>
  <si>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</si>
  <si>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</si>
  <si>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</si>
  <si>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</si>
  <si>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</si>
  <si>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</si>
  <si>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</si>
  <si>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</si>
  <si>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</si>
  <si>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</si>
  <si>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</si>
  <si>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</si>
  <si>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</si>
  <si>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</si>
  <si>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</si>
  <si>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</si>
  <si>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</si>
  <si>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</si>
  <si>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</si>
  <si>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</si>
  <si>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</si>
  <si>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</si>
  <si>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</si>
  <si>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</si>
  <si>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</si>
  <si>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</si>
  <si>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</si>
  <si>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</si>
  <si>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</si>
  <si>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</si>
  <si>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</si>
  <si>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</si>
  <si>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</si>
  <si>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</si>
  <si>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</si>
  <si>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</si>
  <si>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</si>
  <si>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</si>
  <si>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</si>
  <si>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</si>
  <si>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</si>
  <si>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</si>
  <si>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</si>
  <si>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</si>
  <si>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</si>
  <si>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</si>
  <si>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</si>
  <si>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</si>
  <si>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</si>
  <si>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</si>
  <si>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</si>
  <si>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</si>
  <si>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</si>
  <si>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</si>
  <si>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</si>
  <si>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</si>
  <si>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</si>
  <si>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</si>
  <si>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</si>
  <si>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</si>
  <si>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</si>
  <si>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</si>
  <si>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</si>
  <si>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</si>
  <si>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</si>
  <si>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</si>
  <si>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</si>
  <si>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</si>
  <si>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</si>
  <si>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</si>
  <si>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</si>
  <si>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</si>
  <si>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</si>
  <si>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</si>
  <si>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</si>
  <si>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</si>
  <si>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</si>
  <si>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</si>
  <si>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</si>
  <si>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</si>
  <si>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</si>
  <si>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</si>
  <si>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</si>
  <si>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</si>
  <si>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</si>
  <si>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</si>
  <si>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</si>
  <si>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</si>
  <si>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</si>
  <si>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</si>
  <si>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</si>
  <si>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</si>
  <si>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</si>
  <si>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</si>
  <si>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</si>
  <si>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</si>
  <si>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</si>
  <si>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</si>
  <si>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</si>
  <si>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</si>
  <si>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</si>
  <si>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</si>
  <si>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</si>
  <si>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</si>
  <si>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</si>
  <si>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</si>
  <si>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</si>
  <si>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</si>
  <si>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</si>
  <si>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</si>
  <si>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</si>
  <si>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</si>
  <si>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</si>
  <si>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</si>
  <si>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</si>
  <si>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</si>
  <si>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</si>
  <si>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</si>
  <si>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</si>
  <si>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</si>
  <si>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</si>
  <si>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</si>
  <si>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</si>
  <si>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</si>
  <si>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</si>
  <si>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</si>
  <si>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</si>
  <si>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</si>
  <si>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</si>
  <si>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</si>
  <si>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</si>
  <si>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</si>
  <si>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</si>
  <si>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</si>
  <si>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</si>
  <si>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</si>
  <si>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</si>
  <si>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</si>
  <si>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</si>
  <si>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</si>
  <si>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</si>
  <si>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</si>
  <si>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</si>
  <si>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</si>
  <si>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</si>
  <si>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</si>
  <si>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</si>
  <si>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</si>
  <si>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</si>
  <si>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</si>
  <si>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</si>
  <si>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</si>
  <si>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</si>
  <si>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</si>
  <si>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</si>
  <si>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</si>
  <si>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</si>
  <si>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</si>
  <si>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</si>
  <si>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</si>
  <si>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</si>
  <si>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</si>
  <si>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</si>
  <si>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</si>
  <si>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</si>
  <si>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</si>
  <si>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</si>
  <si>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</si>
  <si>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</si>
  <si>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</si>
  <si>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</si>
  <si>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</si>
  <si>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</si>
  <si>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</si>
  <si>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</si>
  <si>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</si>
  <si>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</si>
  <si>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</si>
  <si>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</si>
  <si>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</si>
  <si>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</si>
  <si>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</si>
  <si>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</si>
  <si>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</si>
  <si>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</si>
  <si>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</si>
  <si>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</si>
  <si>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</si>
  <si>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</si>
  <si>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</si>
  <si>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</si>
  <si>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</si>
  <si>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</si>
  <si>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</si>
  <si>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</si>
  <si>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</si>
  <si>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</si>
  <si>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</si>
  <si>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</si>
  <si>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</si>
  <si>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</si>
  <si>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</si>
  <si>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</si>
  <si>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</si>
  <si>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</si>
  <si>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</si>
  <si>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</si>
  <si>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</si>
  <si>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</si>
  <si>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</si>
  <si>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</si>
  <si>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</si>
  <si>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</si>
  <si>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</si>
  <si>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</si>
  <si>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</si>
  <si>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</si>
  <si>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</si>
  <si>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</si>
  <si>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</si>
  <si>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</si>
  <si>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</si>
  <si>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</si>
  <si>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</si>
  <si>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</si>
  <si>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</si>
  <si>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</si>
  <si>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</si>
  <si>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</si>
  <si>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</si>
  <si>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</si>
  <si>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</si>
  <si>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</si>
  <si>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</si>
  <si>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</si>
  <si>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</si>
  <si>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</si>
  <si>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</si>
  <si>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</si>
  <si>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</si>
  <si>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</si>
  <si>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</si>
  <si>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</si>
  <si>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</si>
  <si>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</si>
  <si>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</si>
  <si>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</si>
  <si>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</si>
  <si>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</si>
  <si>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</si>
  <si>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</si>
  <si>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</si>
  <si>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</si>
  <si>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</si>
  <si>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</si>
  <si>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</si>
  <si>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</si>
  <si>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</si>
  <si>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</si>
  <si>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</si>
  <si>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</si>
  <si>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</si>
  <si>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</si>
  <si>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</si>
  <si>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</si>
  <si>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</si>
  <si>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</si>
  <si>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</si>
  <si>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</si>
  <si>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</si>
  <si>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</si>
  <si>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</si>
  <si>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</si>
  <si>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</si>
  <si>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</si>
  <si>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</si>
  <si>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</si>
  <si>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</si>
  <si>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</si>
  <si>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</si>
  <si>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</si>
  <si>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</si>
  <si>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</si>
  <si>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</si>
  <si>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</si>
  <si>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</si>
  <si>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</si>
  <si>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</si>
  <si>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</si>
  <si>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</si>
  <si>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</si>
  <si>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</si>
  <si>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</si>
  <si>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</si>
  <si>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</si>
  <si>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</si>
  <si>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</si>
  <si>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</si>
  <si>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</si>
  <si>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</si>
  <si>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</si>
  <si>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</si>
  <si>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</si>
  <si>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</si>
  <si>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</si>
  <si>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</si>
  <si>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</si>
  <si>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</si>
  <si>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</si>
  <si>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</si>
  <si>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</si>
  <si>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</si>
  <si>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</si>
  <si>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</si>
  <si>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</si>
  <si>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</si>
  <si>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</si>
  <si>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</si>
  <si>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</si>
  <si>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</si>
  <si>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</si>
  <si>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</si>
  <si>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</si>
  <si>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</si>
  <si>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</si>
  <si>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</si>
  <si>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</si>
  <si>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</si>
  <si>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</si>
  <si>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</si>
  <si>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</si>
  <si>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</si>
  <si>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</si>
  <si>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</si>
  <si>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</si>
  <si>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</si>
  <si>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</si>
  <si>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</si>
  <si>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</si>
  <si>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</si>
  <si>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</si>
  <si>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</si>
  <si>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</si>
  <si>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</si>
  <si>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</si>
  <si>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</si>
  <si>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</si>
  <si>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</si>
  <si>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</si>
  <si>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</si>
  <si>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</si>
  <si>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</si>
  <si>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</si>
  <si>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</si>
  <si>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</si>
  <si>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</si>
  <si>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</si>
  <si>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</si>
  <si>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</si>
  <si>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</si>
  <si>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</si>
  <si>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</si>
  <si>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</si>
  <si>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</si>
  <si>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</si>
  <si>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</si>
  <si>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</si>
  <si>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</si>
  <si>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</si>
  <si>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</si>
  <si>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</si>
  <si>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</si>
  <si>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</si>
  <si>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</si>
  <si>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</si>
  <si>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</si>
  <si>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</si>
  <si>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</si>
  <si>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</si>
  <si>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</si>
  <si>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</si>
  <si>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</si>
  <si>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</si>
  <si>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</si>
  <si>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</si>
  <si>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</si>
  <si>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</si>
  <si>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</si>
  <si>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</si>
  <si>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</si>
  <si>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</si>
  <si>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</si>
  <si>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</si>
  <si>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</si>
  <si>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</si>
  <si>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</si>
  <si>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</si>
  <si>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</si>
  <si>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</si>
  <si>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</si>
  <si>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</si>
  <si>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</si>
  <si>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</si>
  <si>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</si>
  <si>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</si>
  <si>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</si>
  <si>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</si>
  <si>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</si>
  <si>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</si>
  <si>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</si>
  <si>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</si>
  <si>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</si>
  <si>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</si>
  <si>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</si>
  <si>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</si>
  <si>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</si>
  <si>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</si>
  <si>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</si>
  <si>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</si>
  <si>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</si>
  <si>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</si>
  <si>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</si>
  <si>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</si>
  <si>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</si>
  <si>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</si>
  <si>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</si>
  <si>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</si>
  <si>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</si>
  <si>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</si>
  <si>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</si>
  <si>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</si>
  <si>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</si>
  <si>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</si>
  <si>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</si>
  <si>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</si>
  <si>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</si>
  <si>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</si>
  <si>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</si>
  <si>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</si>
  <si>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</si>
  <si>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</si>
  <si>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</si>
  <si>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</si>
  <si>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</si>
  <si>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</si>
  <si>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</si>
  <si>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</si>
  <si>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</si>
  <si>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</si>
  <si>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</si>
  <si>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</si>
  <si>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</si>
  <si>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</si>
  <si>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</si>
  <si>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</si>
  <si>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</si>
  <si>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</si>
  <si>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</si>
  <si>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</si>
  <si>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</si>
  <si>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</si>
  <si>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</si>
  <si>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</si>
  <si>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</si>
  <si>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</si>
  <si>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</si>
  <si>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</si>
  <si>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</si>
  <si>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</si>
  <si>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</si>
  <si>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</si>
  <si>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</si>
  <si>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</si>
  <si>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</si>
  <si>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</si>
  <si>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</si>
  <si>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</si>
  <si>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</si>
  <si>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</si>
  <si>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</si>
  <si>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</si>
  <si>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</si>
  <si>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</si>
  <si>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</si>
  <si>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</si>
  <si>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</si>
  <si>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</si>
  <si>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</si>
  <si>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</si>
  <si>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</si>
  <si>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</si>
  <si>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</si>
  <si>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</si>
  <si>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</si>
  <si>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</si>
  <si>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</si>
  <si>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</si>
  <si>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</si>
  <si>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</si>
  <si>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</si>
  <si>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</si>
  <si>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</si>
  <si>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</si>
  <si>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</si>
  <si>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</si>
  <si>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</si>
  <si>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</si>
  <si>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</si>
  <si>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</si>
  <si>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</si>
  <si>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</si>
  <si>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</si>
  <si>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</si>
  <si>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</si>
  <si>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</si>
  <si>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</si>
  <si>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</si>
  <si>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</si>
  <si>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</si>
  <si>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</si>
  <si>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</si>
  <si>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</si>
  <si>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</si>
  <si>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</si>
  <si>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</si>
  <si>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</si>
  <si>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</si>
  <si>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</si>
  <si>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</si>
  <si>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</si>
  <si>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</si>
  <si>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</si>
  <si>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</si>
  <si>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</si>
  <si>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</si>
  <si>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</si>
  <si>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</si>
  <si>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</si>
  <si>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</si>
  <si>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</si>
  <si>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</si>
  <si>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</si>
  <si>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</si>
  <si>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</si>
  <si>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</si>
  <si>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</si>
  <si>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</si>
  <si>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</si>
  <si>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</si>
  <si>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</si>
  <si>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</si>
  <si>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</si>
  <si>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</si>
  <si>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</si>
  <si>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</si>
  <si>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</si>
  <si>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</si>
  <si>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</si>
  <si>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</si>
  <si>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</si>
  <si>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</si>
  <si>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</si>
  <si>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</si>
  <si>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</si>
  <si>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</si>
  <si>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</si>
  <si>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</si>
  <si>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</si>
  <si>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</si>
  <si>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</si>
  <si>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</si>
  <si>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</si>
  <si>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</si>
  <si>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</si>
  <si>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</si>
  <si>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</si>
  <si>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</si>
  <si>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</si>
  <si>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</si>
  <si>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</si>
  <si>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</si>
  <si>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</si>
  <si>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</si>
  <si>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</si>
  <si>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</si>
  <si>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</si>
  <si>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</si>
  <si>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</si>
  <si>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</si>
  <si>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</si>
  <si>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</si>
  <si>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</si>
  <si>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</si>
  <si>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</si>
  <si>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</si>
  <si>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</si>
  <si>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</si>
  <si>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</si>
  <si>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</si>
  <si>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</si>
  <si>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</si>
  <si>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</si>
  <si>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</si>
  <si>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</si>
  <si>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</si>
  <si>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</si>
  <si>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</si>
  <si>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</si>
  <si>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</si>
  <si>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</si>
  <si>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</si>
  <si>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</si>
  <si>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</si>
  <si>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</si>
  <si>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</si>
  <si>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</si>
  <si>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</si>
  <si>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</si>
  <si>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</si>
  <si>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</si>
  <si>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</si>
  <si>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</si>
  <si>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</si>
  <si>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</si>
  <si>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</si>
  <si>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</si>
  <si>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</si>
  <si>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</si>
  <si>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</si>
  <si>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</si>
  <si>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</si>
  <si>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</si>
  <si>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</si>
  <si>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</si>
  <si>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</si>
  <si>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</si>
  <si>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</si>
  <si>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</si>
  <si>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</si>
  <si>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</si>
  <si>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</si>
  <si>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</si>
  <si>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</si>
  <si>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</si>
  <si>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</si>
  <si>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</si>
  <si>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</si>
  <si>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</si>
  <si>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</si>
  <si>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</si>
  <si>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</si>
  <si>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</si>
  <si>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</si>
  <si>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</si>
  <si>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</si>
  <si>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</si>
  <si>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</si>
  <si>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</si>
  <si>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</si>
  <si>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</si>
  <si>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</si>
  <si>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</si>
  <si>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</si>
  <si>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</si>
  <si>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</si>
  <si>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</si>
  <si>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</si>
  <si>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</si>
  <si>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</si>
  <si>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</si>
  <si>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</si>
  <si>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</si>
  <si>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</si>
  <si>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</si>
  <si>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</si>
  <si>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</si>
  <si>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</si>
  <si>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</si>
  <si>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</si>
  <si>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</si>
  <si>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</si>
  <si>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</si>
  <si>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</si>
  <si>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</si>
  <si>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</si>
  <si>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</si>
  <si>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</si>
  <si>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</si>
  <si>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</si>
  <si>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</si>
  <si>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</si>
  <si>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</si>
  <si>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</si>
  <si>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</si>
  <si>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</si>
  <si>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</si>
  <si>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</si>
  <si>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</si>
  <si>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</si>
  <si>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</si>
  <si>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</si>
  <si>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</si>
  <si>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</si>
  <si>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</si>
  <si>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</si>
  <si>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</si>
  <si>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</si>
  <si>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</si>
  <si>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</si>
  <si>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</si>
  <si>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</si>
  <si>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</si>
  <si>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</si>
  <si>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</si>
  <si>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</si>
  <si>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</si>
  <si>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</si>
  <si>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</si>
  <si>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</si>
  <si>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</si>
  <si>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</si>
  <si>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</si>
  <si>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</si>
  <si>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</si>
  <si>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</si>
  <si>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</si>
  <si>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</si>
  <si>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</si>
  <si>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</si>
  <si>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</si>
  <si>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</si>
  <si>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</si>
  <si>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</si>
  <si>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</si>
  <si>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</si>
  <si>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</si>
  <si>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</si>
  <si>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</si>
  <si>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</si>
  <si>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</si>
  <si>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</si>
  <si>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</si>
  <si>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</si>
  <si>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</si>
  <si>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</si>
  <si>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</si>
  <si>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</si>
  <si>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</si>
  <si>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</si>
  <si>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</si>
  <si>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</si>
  <si>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</si>
  <si>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</si>
  <si>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</si>
  <si>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</si>
  <si>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</si>
  <si>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</si>
  <si>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</si>
  <si>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</si>
  <si>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</si>
  <si>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</si>
  <si>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</si>
  <si>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</si>
  <si>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</si>
  <si>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</si>
  <si>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</si>
  <si>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</si>
  <si>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</si>
  <si>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</si>
  <si>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</si>
  <si>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</si>
  <si>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</si>
  <si>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</si>
  <si>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</si>
  <si>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</si>
  <si>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</si>
  <si>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</si>
  <si>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</si>
  <si>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</si>
  <si>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</si>
  <si>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</si>
  <si>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</si>
  <si>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</si>
  <si>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</si>
  <si>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</si>
  <si>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</si>
  <si>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</si>
  <si>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</si>
  <si>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</si>
  <si>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</si>
  <si>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</si>
  <si>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</si>
  <si>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</si>
  <si>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</si>
  <si>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</si>
  <si>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</si>
  <si>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</si>
  <si>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</si>
  <si>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</si>
  <si>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</si>
  <si>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</si>
  <si>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</si>
  <si>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</si>
  <si>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</si>
  <si>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</si>
  <si>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</si>
  <si>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</si>
  <si>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</si>
  <si>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</si>
  <si>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</si>
  <si>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</si>
  <si>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</si>
  <si>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</si>
  <si>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</si>
  <si>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</si>
  <si>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</si>
  <si>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</si>
  <si>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</si>
  <si>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</si>
  <si>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</si>
  <si>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</si>
  <si>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</si>
  <si>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</si>
  <si>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</si>
  <si>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</si>
  <si>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</si>
  <si>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</si>
  <si>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</si>
  <si>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</si>
  <si>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</si>
  <si>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</si>
  <si>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</si>
  <si>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</si>
  <si>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</si>
  <si>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</si>
  <si>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</si>
  <si>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</si>
  <si>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</si>
  <si>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</si>
  <si>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</si>
  <si>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</si>
  <si>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</si>
  <si>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</si>
  <si>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</si>
  <si>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</si>
  <si>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</si>
  <si>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</si>
  <si>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</si>
  <si>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</si>
  <si>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</si>
  <si>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</si>
  <si>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</si>
  <si>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</si>
  <si>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</si>
  <si>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</si>
  <si>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</si>
  <si>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</si>
  <si>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</si>
  <si>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</si>
  <si>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</si>
  <si>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</si>
  <si>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</si>
  <si>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</si>
  <si>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</si>
  <si>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</si>
  <si>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</si>
  <si>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</si>
  <si>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</si>
  <si>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</si>
  <si>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</si>
  <si>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</si>
  <si>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</si>
  <si>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</si>
  <si>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</si>
  <si>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</si>
  <si>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</si>
  <si>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</si>
  <si>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</si>
  <si>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</si>
  <si>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</si>
  <si>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</si>
  <si>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</si>
  <si>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</si>
  <si>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</si>
  <si>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</si>
  <si>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</si>
  <si>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</si>
  <si>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</si>
  <si>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</si>
  <si>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</si>
  <si>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</si>
  <si>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</si>
  <si>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</si>
  <si>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</si>
  <si>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</si>
  <si>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</si>
  <si>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</si>
  <si>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</si>
  <si>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</si>
  <si>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</si>
  <si>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</si>
  <si>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</si>
  <si>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</si>
  <si>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</si>
  <si>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</si>
  <si>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</si>
  <si>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</si>
  <si>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</si>
  <si>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</si>
  <si>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</si>
  <si>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</si>
  <si>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</si>
  <si>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</si>
  <si>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</si>
  <si>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</si>
  <si>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</si>
  <si>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</si>
  <si>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</si>
  <si>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</si>
  <si>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</si>
  <si>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</si>
  <si>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</si>
  <si>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</si>
  <si>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</si>
  <si>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</si>
  <si>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</si>
  <si>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</si>
  <si>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</si>
  <si>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</si>
  <si>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</si>
  <si>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</si>
  <si>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</si>
  <si>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</si>
  <si>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</si>
  <si>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</si>
  <si>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</si>
  <si>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</si>
  <si>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</si>
  <si>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</si>
  <si>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</si>
  <si>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</si>
  <si>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</si>
  <si>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</si>
  <si>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</si>
  <si>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</si>
  <si>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</si>
  <si>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</si>
  <si>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</si>
  <si>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</si>
  <si>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</si>
  <si>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</si>
  <si>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</si>
  <si>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</si>
  <si>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</si>
  <si>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</si>
  <si>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</si>
  <si>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</si>
  <si>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</si>
  <si>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</si>
  <si>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</si>
  <si>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</si>
  <si>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</si>
  <si>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</si>
  <si>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</si>
  <si>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</si>
  <si>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</si>
  <si>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</si>
  <si>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</si>
  <si>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</si>
  <si>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</si>
  <si>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</si>
  <si>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</si>
  <si>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</si>
  <si>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</si>
  <si>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</si>
  <si>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</si>
  <si>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</si>
  <si>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</si>
  <si>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</si>
  <si>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</si>
  <si>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</si>
  <si>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</si>
  <si>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</si>
  <si>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</si>
  <si>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</si>
  <si>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</si>
  <si>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</si>
  <si>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</si>
  <si>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</si>
  <si>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</si>
  <si>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</si>
  <si>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</si>
  <si>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</si>
  <si>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</si>
  <si>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</si>
  <si>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</si>
  <si>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</si>
  <si>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</si>
  <si>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</si>
  <si>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</si>
  <si>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</si>
  <si>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</si>
  <si>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</si>
  <si>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</si>
  <si>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</si>
  <si>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</si>
  <si>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</si>
  <si>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</si>
  <si>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</si>
  <si>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</si>
  <si>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</si>
  <si>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</si>
  <si>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</si>
  <si>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</si>
  <si>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</si>
  <si>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</si>
  <si>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</si>
  <si>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</si>
  <si>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</si>
  <si>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</si>
  <si>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</si>
  <si>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</si>
  <si>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</si>
  <si>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</si>
  <si>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</si>
  <si>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</si>
  <si>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</si>
  <si>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</si>
  <si>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</si>
  <si>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</si>
  <si>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</si>
  <si>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</si>
  <si>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</si>
  <si>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</si>
  <si>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</si>
  <si>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</si>
  <si>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</si>
  <si>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</si>
  <si>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</si>
  <si>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</si>
  <si>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</si>
  <si>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</si>
  <si>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</si>
  <si>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</si>
  <si>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</si>
  <si>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</si>
  <si>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</si>
  <si>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</si>
  <si>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</si>
  <si>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</si>
  <si>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</si>
  <si>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</si>
  <si>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</si>
  <si>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</si>
  <si>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</si>
  <si>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</si>
  <si>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</si>
  <si>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</si>
  <si>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</si>
  <si>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</si>
  <si>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</si>
  <si>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</si>
  <si>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</si>
  <si>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</si>
  <si>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</si>
  <si>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</si>
  <si>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</si>
  <si>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</si>
  <si>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</si>
  <si>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</si>
  <si>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</si>
  <si>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</si>
  <si>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</si>
  <si>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</si>
  <si>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</si>
  <si>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</si>
  <si>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</si>
  <si>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</si>
  <si>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</si>
  <si>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</si>
  <si>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</si>
  <si>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</si>
  <si>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</si>
  <si>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</si>
  <si>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</si>
  <si>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</si>
  <si>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</si>
  <si>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</si>
  <si>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</si>
  <si>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</si>
  <si>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</si>
  <si>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</si>
  <si>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</si>
  <si>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</si>
  <si>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</si>
  <si>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</si>
  <si>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</si>
  <si>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</si>
  <si>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</si>
  <si>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</si>
  <si>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</si>
  <si>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</si>
  <si>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</si>
  <si>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</si>
  <si>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</si>
  <si>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</si>
  <si>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</si>
  <si>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</si>
  <si>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</si>
  <si>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</si>
  <si>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</si>
  <si>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</si>
  <si>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</si>
  <si>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</si>
  <si>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</si>
  <si>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</si>
  <si>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</si>
  <si>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</si>
  <si>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</si>
  <si>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</si>
  <si>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</si>
  <si>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</si>
  <si>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</si>
  <si>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</si>
  <si>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</si>
  <si>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</si>
  <si>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</si>
  <si>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</si>
  <si>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</si>
  <si>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</si>
  <si>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</si>
  <si>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</si>
  <si>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</si>
  <si>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</si>
  <si>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</si>
  <si>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</si>
  <si>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</si>
  <si>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</si>
  <si>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</si>
  <si>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</si>
  <si>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</si>
  <si>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</si>
  <si>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</si>
  <si>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</si>
  <si>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</si>
  <si>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</si>
  <si>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</si>
  <si>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</si>
  <si>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</si>
  <si>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</si>
  <si>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</si>
  <si>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</si>
  <si>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</si>
  <si>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</si>
  <si>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</si>
  <si>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</si>
  <si>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</si>
  <si>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</si>
  <si>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</si>
  <si>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</si>
  <si>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</si>
  <si>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</si>
  <si>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</si>
  <si>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</si>
  <si>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</si>
  <si>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</si>
  <si>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</si>
  <si>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</si>
  <si>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</si>
  <si>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</si>
  <si>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</si>
  <si>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</si>
  <si>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</si>
  <si>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</si>
  <si>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</si>
  <si>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</si>
  <si>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</si>
  <si>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</si>
  <si>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</si>
  <si>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</si>
  <si>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</si>
  <si>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</si>
  <si>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</si>
  <si>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</si>
  <si>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</si>
  <si>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</si>
  <si>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</si>
  <si>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</si>
  <si>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</si>
  <si>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</si>
  <si>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</si>
  <si>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</si>
  <si>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</si>
  <si>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</si>
  <si>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</si>
  <si>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</si>
  <si>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</si>
  <si>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</si>
  <si>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</si>
  <si>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</si>
  <si>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</si>
  <si>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</si>
  <si>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</si>
  <si>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</si>
  <si>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</si>
  <si>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</si>
  <si>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</si>
  <si>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</si>
  <si>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</si>
  <si>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</si>
  <si>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</si>
  <si>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</si>
  <si>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</si>
  <si>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</si>
  <si>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</si>
  <si>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</si>
  <si>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</si>
  <si>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</si>
  <si>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</si>
  <si>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</si>
  <si>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</si>
  <si>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</si>
  <si>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</si>
  <si>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</si>
  <si>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</si>
  <si>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</si>
  <si>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</si>
  <si>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</si>
  <si>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</si>
  <si>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</si>
  <si>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</si>
  <si>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</si>
  <si>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</si>
  <si>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</si>
  <si>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</si>
  <si>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</si>
  <si>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</si>
  <si>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</si>
  <si>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</si>
  <si>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</si>
  <si>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</si>
  <si>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</si>
  <si>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</si>
  <si>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</si>
  <si>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</si>
  <si>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</si>
  <si>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</si>
  <si>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</si>
  <si>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</si>
  <si>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</si>
  <si>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</si>
  <si>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</si>
  <si>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</si>
  <si>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</si>
  <si>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</si>
  <si>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</si>
  <si>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</si>
  <si>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</si>
  <si>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</si>
  <si>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</si>
  <si>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</si>
  <si>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</si>
  <si>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</si>
  <si>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</si>
  <si>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</si>
  <si>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</si>
  <si>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</si>
  <si>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</si>
  <si>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</si>
  <si>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</si>
  <si>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</si>
  <si>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</si>
  <si>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</si>
  <si>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</si>
  <si>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</si>
  <si>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</si>
  <si>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</si>
  <si>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</si>
  <si>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</si>
  <si>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</si>
  <si>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</si>
  <si>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</si>
  <si>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</si>
  <si>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</si>
  <si>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</si>
  <si>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</si>
  <si>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</si>
  <si>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</si>
  <si>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</si>
  <si>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</si>
  <si>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</si>
  <si>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</si>
  <si>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</si>
  <si>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</si>
  <si>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</si>
  <si>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</si>
  <si>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</si>
  <si>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</si>
  <si>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</si>
  <si>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</si>
  <si>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</si>
  <si>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</si>
  <si>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</si>
  <si>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</si>
  <si>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</si>
  <si>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</si>
  <si>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</si>
  <si>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</si>
  <si>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</si>
  <si>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</si>
  <si>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</si>
  <si>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</si>
  <si>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</si>
  <si>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</si>
  <si>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</si>
  <si>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</si>
  <si>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</si>
  <si>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</si>
  <si>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</si>
  <si>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</si>
  <si>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</si>
  <si>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</si>
  <si>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</si>
  <si>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</si>
  <si>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</si>
  <si>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</si>
  <si>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</si>
  <si>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</si>
  <si>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</si>
  <si>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</si>
  <si>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</si>
  <si>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</si>
  <si>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</si>
  <si>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</si>
  <si>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</si>
  <si>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</si>
  <si>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</si>
  <si>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</si>
  <si>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</si>
  <si>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</si>
  <si>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</si>
  <si>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</si>
  <si>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</si>
  <si>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</si>
  <si>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</si>
  <si>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</si>
  <si>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</si>
  <si>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</si>
  <si>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</si>
  <si>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</si>
  <si>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</si>
  <si>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</si>
  <si>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</si>
  <si>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</si>
  <si>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</si>
  <si>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</si>
  <si>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</si>
  <si>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</si>
  <si>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</si>
  <si>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</si>
  <si>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</si>
  <si>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</si>
  <si>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</si>
  <si>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</si>
  <si>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</si>
  <si>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</si>
  <si>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</si>
  <si>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</si>
  <si>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</si>
  <si>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</si>
  <si>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</si>
  <si>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</si>
  <si>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</si>
  <si>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</si>
  <si>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</si>
  <si>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</si>
  <si>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</si>
  <si>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</si>
  <si>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</si>
  <si>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</si>
  <si>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</si>
  <si>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</si>
  <si>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</si>
  <si>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</si>
  <si>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</si>
  <si>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</si>
  <si>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</si>
  <si>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</si>
  <si>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</si>
  <si>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</si>
  <si>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</si>
  <si>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</si>
  <si>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</si>
  <si>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</si>
  <si>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</si>
  <si>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</si>
  <si>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</si>
  <si>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</si>
  <si>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</si>
  <si>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</si>
  <si>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</si>
  <si>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</si>
  <si>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</si>
  <si>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</si>
  <si>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</si>
  <si>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</si>
  <si>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</si>
  <si>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</si>
  <si>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</si>
  <si>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</si>
  <si>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</si>
  <si>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</si>
  <si>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</si>
  <si>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</si>
  <si>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</si>
  <si>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</si>
  <si>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</si>
  <si>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</si>
  <si>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</si>
  <si>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</si>
  <si>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</si>
  <si>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</si>
  <si>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</si>
  <si>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</si>
  <si>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</si>
  <si>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</si>
  <si>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</si>
  <si>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</si>
  <si>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</si>
  <si>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</si>
  <si>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</si>
  <si>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</si>
  <si>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</si>
  <si>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</si>
  <si>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</si>
  <si>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</si>
  <si>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</si>
  <si>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</si>
  <si>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</si>
  <si>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</si>
  <si>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</si>
  <si>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</si>
  <si>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</si>
  <si>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</si>
  <si>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</si>
  <si>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</si>
  <si>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</si>
  <si>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</si>
  <si>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</si>
  <si>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</si>
  <si>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</si>
  <si>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</si>
  <si>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</si>
  <si>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</si>
  <si>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</si>
  <si>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</si>
  <si>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</si>
  <si>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</si>
  <si>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</si>
  <si>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</si>
  <si>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</si>
  <si>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</si>
  <si>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</si>
  <si>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</si>
  <si>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</si>
  <si>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</si>
  <si>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</si>
  <si>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</si>
  <si>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</si>
  <si>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</si>
  <si>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</si>
  <si>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</si>
  <si>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</si>
  <si>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</si>
  <si>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</si>
  <si>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</si>
  <si>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</si>
  <si>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</si>
  <si>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</si>
  <si>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</si>
  <si>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</si>
  <si>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</si>
  <si>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</si>
  <si>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</si>
  <si>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</si>
  <si>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</si>
  <si>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</si>
  <si>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</si>
  <si>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</si>
  <si>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</si>
  <si>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</si>
  <si>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</si>
  <si>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</si>
  <si>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</si>
  <si>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</si>
  <si>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</si>
  <si>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</si>
  <si>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</si>
  <si>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</si>
  <si>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</si>
  <si>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</si>
  <si>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</si>
  <si>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</si>
  <si>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</si>
  <si>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</si>
  <si>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</si>
  <si>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</si>
  <si>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</si>
  <si>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</si>
  <si>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</si>
  <si>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</si>
  <si>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</si>
  <si>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</si>
  <si>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</si>
  <si>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</si>
  <si>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</si>
  <si>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</si>
  <si>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</si>
  <si>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</si>
  <si>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</si>
  <si>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</si>
  <si>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</si>
  <si>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</si>
  <si>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</si>
  <si>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</si>
  <si>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</si>
  <si>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</si>
  <si>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</si>
  <si>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</si>
  <si>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</si>
  <si>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</si>
  <si>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</si>
  <si>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</si>
  <si>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</si>
  <si>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</si>
  <si>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</si>
  <si>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</si>
  <si>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</si>
  <si>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</si>
  <si>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</si>
  <si>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</si>
  <si>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</si>
  <si>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</si>
  <si>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</si>
  <si>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</si>
  <si>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</si>
  <si>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</si>
  <si>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</si>
  <si>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</si>
  <si>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</si>
  <si>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</si>
  <si>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</si>
  <si>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</si>
  <si>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</si>
  <si>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</si>
  <si>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</si>
  <si>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</si>
  <si>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</si>
  <si>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</si>
  <si>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</si>
  <si>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</si>
  <si>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</si>
  <si>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</si>
  <si>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</si>
  <si>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</si>
  <si>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</si>
  <si>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</si>
  <si>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</si>
  <si>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</si>
  <si>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</si>
  <si>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</si>
  <si>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</si>
  <si>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</si>
  <si>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</si>
  <si>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</si>
  <si>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</si>
  <si>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</si>
  <si>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</si>
  <si>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</si>
  <si>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</si>
  <si>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</si>
  <si>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</si>
  <si>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</si>
  <si>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</si>
  <si>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</si>
  <si>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</si>
  <si>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</si>
  <si>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</si>
  <si>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</si>
  <si>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</si>
  <si>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</si>
  <si>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</si>
  <si>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</si>
  <si>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</si>
  <si>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</si>
  <si>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</si>
  <si>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</si>
  <si>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</si>
  <si>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</si>
  <si>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</si>
  <si>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</si>
  <si>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</si>
  <si>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</si>
  <si>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</si>
  <si>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</si>
  <si>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</si>
  <si>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</si>
  <si>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</si>
  <si>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</si>
  <si>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</si>
  <si>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</si>
  <si>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</si>
  <si>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</si>
  <si>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</si>
  <si>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</si>
  <si>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</si>
  <si>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</si>
  <si>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</si>
  <si>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</si>
  <si>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</si>
  <si>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</si>
  <si>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</si>
  <si>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</si>
  <si>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</si>
  <si>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</si>
  <si>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</si>
  <si>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</si>
  <si>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</si>
  <si>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</si>
  <si>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</si>
  <si>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</si>
  <si>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</si>
  <si>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</si>
  <si>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</si>
  <si>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</si>
  <si>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</si>
  <si>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</si>
  <si>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</si>
  <si>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</si>
  <si>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</si>
  <si>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</si>
  <si>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</si>
  <si>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</si>
  <si>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</si>
  <si>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</si>
  <si>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</si>
  <si>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</si>
  <si>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</si>
  <si>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</si>
  <si>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</si>
  <si>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</si>
  <si>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</si>
  <si>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</si>
  <si>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</si>
  <si>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</si>
  <si>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</si>
  <si>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</si>
  <si>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</si>
  <si>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</si>
  <si>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</si>
  <si>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</si>
  <si>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</si>
  <si>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</si>
  <si>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</si>
  <si>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</si>
  <si>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</si>
  <si>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</si>
  <si>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</si>
  <si>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</si>
  <si>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</si>
  <si>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</si>
  <si>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</si>
  <si>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</si>
  <si>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</si>
  <si>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</si>
  <si>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</si>
  <si>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</si>
  <si>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</si>
  <si>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</si>
  <si>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</si>
  <si>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</si>
  <si>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</si>
  <si>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</si>
  <si>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</si>
  <si>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</si>
  <si>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</si>
  <si>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</si>
  <si>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</si>
  <si>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</si>
  <si>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</si>
  <si>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</si>
  <si>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</si>
  <si>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</si>
  <si>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</si>
  <si>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</si>
  <si>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</si>
  <si>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</si>
  <si>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</si>
  <si>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</si>
  <si>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</si>
  <si>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</si>
  <si>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</si>
  <si>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</si>
  <si>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</si>
  <si>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</si>
  <si>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</si>
  <si>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</si>
  <si>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</si>
  <si>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</si>
  <si>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</si>
  <si>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</si>
  <si>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</si>
  <si>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</si>
  <si>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</si>
  <si>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</si>
  <si>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</si>
  <si>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</si>
  <si>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</si>
  <si>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</si>
  <si>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</si>
  <si>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</si>
  <si>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</si>
  <si>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</si>
  <si>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</si>
  <si>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</si>
  <si>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</si>
  <si>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</si>
  <si>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</si>
  <si>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</si>
  <si>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</si>
  <si>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</si>
  <si>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</si>
  <si>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</si>
  <si>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</si>
  <si>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</si>
  <si>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</si>
  <si>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</si>
  <si>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</si>
  <si>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</si>
  <si>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</si>
  <si>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</si>
  <si>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</si>
  <si>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</si>
  <si>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</si>
  <si>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</si>
  <si>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</si>
  <si>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</si>
  <si>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</si>
  <si>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</si>
  <si>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</si>
  <si>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</si>
  <si>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</si>
  <si>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</si>
  <si>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</si>
  <si>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</si>
  <si>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</si>
  <si>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</si>
  <si>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</si>
  <si>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</si>
  <si>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</si>
  <si>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</si>
  <si>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</si>
  <si>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</si>
  <si>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</si>
  <si>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</si>
  <si>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</si>
  <si>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</si>
  <si>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</si>
  <si>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</si>
  <si>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</si>
  <si>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</si>
  <si>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</si>
  <si>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</si>
  <si>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</si>
  <si>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</si>
  <si>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</si>
  <si>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</si>
  <si>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</si>
  <si>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</si>
  <si>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</si>
  <si>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</si>
  <si>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</si>
  <si>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</si>
  <si>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</si>
  <si>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</si>
  <si>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</si>
  <si>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</si>
  <si>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</si>
  <si>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</si>
  <si>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</si>
  <si>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</si>
  <si>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</si>
  <si>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</si>
  <si>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</si>
  <si>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</si>
  <si>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</si>
  <si>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</si>
  <si>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</si>
  <si>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</si>
  <si>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</si>
  <si>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</si>
  <si>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</si>
  <si>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</si>
  <si>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</si>
  <si>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</si>
  <si>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</si>
  <si>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</si>
  <si>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</si>
  <si>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</si>
  <si>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</si>
  <si>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</si>
  <si>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</si>
  <si>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</si>
  <si>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</si>
  <si>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</si>
  <si>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</si>
  <si>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</si>
  <si>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</si>
  <si>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</si>
  <si>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</si>
  <si>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</si>
  <si>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</si>
  <si>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</si>
  <si>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</si>
  <si>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</si>
  <si>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</si>
  <si>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</si>
  <si>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</si>
  <si>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</si>
  <si>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</si>
  <si>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</si>
  <si>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</si>
  <si>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</si>
  <si>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</si>
  <si>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</si>
  <si>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</si>
  <si>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</si>
  <si>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</si>
  <si>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</si>
  <si>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</si>
  <si>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</si>
  <si>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</si>
  <si>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</si>
  <si>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</si>
  <si>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</si>
  <si>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</si>
  <si>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</si>
  <si>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</si>
  <si>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</si>
  <si>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</si>
  <si>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</si>
  <si>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</si>
  <si>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</si>
  <si>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</si>
  <si>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</si>
  <si>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</si>
  <si>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</si>
  <si>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</si>
  <si>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</si>
  <si>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</si>
  <si>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</si>
  <si>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</si>
  <si>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</si>
  <si>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</si>
  <si>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</si>
  <si>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</si>
  <si>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</si>
  <si>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</si>
  <si>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</si>
  <si>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</si>
  <si>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</si>
  <si>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</si>
  <si>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</si>
  <si>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</si>
  <si>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</si>
  <si>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</si>
  <si>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</si>
  <si>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</si>
  <si>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</si>
  <si>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</si>
  <si>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</si>
  <si>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</si>
  <si>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</si>
  <si>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</si>
  <si>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</si>
  <si>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</si>
  <si>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</si>
  <si>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</si>
  <si>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</si>
  <si>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</si>
  <si>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</si>
  <si>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</si>
  <si>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</si>
  <si>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</si>
  <si>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</si>
  <si>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</si>
  <si>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</si>
  <si>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</si>
  <si>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</si>
  <si>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</si>
  <si>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</si>
  <si>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</si>
  <si>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</si>
  <si>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</si>
  <si>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</si>
  <si>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</si>
  <si>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</si>
  <si>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</si>
  <si>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</si>
  <si>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</si>
  <si>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</si>
  <si>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</si>
  <si>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</si>
  <si>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</si>
  <si>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</si>
  <si>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</si>
  <si>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</si>
  <si>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</si>
  <si>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</si>
  <si>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</si>
  <si>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</si>
  <si>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</si>
  <si>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</si>
  <si>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</si>
  <si>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</si>
  <si>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</si>
  <si>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</si>
  <si>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</si>
  <si>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</si>
  <si>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</si>
  <si>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</si>
  <si>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</si>
  <si>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</si>
  <si>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</si>
  <si>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</si>
  <si>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</si>
  <si>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</si>
  <si>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</si>
  <si>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</si>
  <si>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</si>
  <si>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</si>
  <si>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</si>
  <si>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</si>
  <si>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</si>
  <si>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</si>
  <si>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</si>
  <si>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</si>
  <si>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</si>
  <si>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</si>
  <si>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</si>
  <si>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</si>
  <si>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</si>
  <si>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</si>
  <si>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</si>
  <si>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</si>
  <si>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</si>
  <si>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</si>
  <si>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</si>
  <si>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</si>
  <si>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</si>
  <si>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</si>
  <si>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</si>
  <si>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</si>
  <si>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</si>
  <si>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</si>
  <si>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</si>
  <si>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</si>
  <si>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</si>
  <si>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</si>
  <si>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</si>
  <si>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</si>
  <si>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</si>
  <si>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</si>
  <si>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</si>
  <si>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</si>
  <si>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</si>
  <si>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</si>
  <si>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</si>
  <si>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</si>
  <si>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</si>
  <si>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</si>
  <si>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</si>
  <si>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</si>
  <si>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</si>
  <si>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</si>
  <si>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</si>
  <si>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</si>
  <si>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</si>
  <si>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</si>
  <si>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</si>
  <si>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</si>
  <si>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</si>
  <si>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</si>
  <si>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</si>
  <si>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</si>
  <si>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</si>
  <si>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</si>
  <si>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</si>
  <si>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</si>
  <si>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</si>
  <si>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</si>
  <si>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</si>
  <si>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</si>
  <si>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</si>
  <si>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</si>
  <si>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</si>
  <si>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</si>
  <si>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</si>
  <si>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</si>
  <si>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</si>
  <si>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</si>
  <si>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</si>
  <si>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</si>
  <si>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</si>
  <si>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</si>
  <si>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</si>
  <si>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</si>
  <si>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</si>
  <si>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</si>
  <si>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</si>
  <si>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</si>
  <si>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</si>
  <si>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</si>
  <si>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</si>
  <si>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</si>
  <si>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</si>
  <si>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</si>
  <si>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</si>
  <si>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</si>
  <si>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</si>
  <si>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</si>
  <si>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</si>
  <si>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</si>
  <si>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</si>
  <si>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</si>
  <si>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</si>
  <si>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</si>
  <si>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</si>
  <si>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</si>
  <si>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</si>
  <si>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</si>
  <si>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</si>
  <si>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</si>
  <si>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</si>
  <si>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</si>
  <si>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</si>
  <si>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</si>
  <si>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</si>
  <si>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</si>
  <si>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</si>
  <si>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</si>
  <si>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</si>
  <si>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</si>
  <si>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</si>
  <si>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</si>
  <si>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</si>
  <si>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</si>
  <si>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</si>
  <si>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</si>
  <si>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</si>
  <si>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</si>
  <si>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</si>
  <si>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</si>
  <si>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</si>
  <si>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</si>
  <si>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</si>
  <si>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</si>
  <si>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</si>
  <si>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</si>
  <si>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</si>
  <si>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</si>
  <si>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</si>
  <si>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</si>
  <si>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</si>
  <si>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</si>
  <si>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</si>
  <si>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</si>
  <si>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</si>
  <si>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</si>
  <si>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</si>
  <si>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</si>
  <si>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</si>
  <si>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</si>
  <si>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</si>
  <si>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</si>
  <si>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</si>
  <si>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</si>
  <si>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</si>
  <si>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</si>
  <si>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</si>
  <si>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</si>
  <si>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</si>
  <si>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</si>
  <si>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</si>
  <si>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</si>
  <si>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</si>
  <si>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</si>
  <si>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</si>
  <si>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</si>
  <si>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</si>
  <si>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</si>
  <si>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</si>
  <si>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</si>
  <si>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</si>
  <si>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</si>
  <si>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</si>
  <si>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</si>
  <si>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</si>
  <si>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</si>
  <si>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</si>
  <si>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</si>
  <si>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</si>
  <si>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</si>
  <si>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</si>
  <si>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</si>
  <si>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</si>
  <si>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</si>
  <si>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</si>
  <si>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</si>
  <si>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</si>
  <si>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</si>
  <si>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</si>
  <si>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</si>
  <si>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</si>
  <si>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</si>
  <si>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</si>
  <si>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</si>
  <si>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</si>
  <si>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</si>
  <si>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</si>
  <si>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</si>
  <si>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</si>
  <si>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</si>
  <si>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</si>
  <si>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</si>
  <si>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</si>
  <si>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</si>
  <si>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</si>
  <si>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</si>
  <si>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</si>
  <si>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</si>
  <si>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</si>
  <si>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</si>
  <si>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</si>
  <si>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</si>
  <si>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</si>
  <si>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</si>
  <si>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</si>
  <si>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</si>
  <si>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</si>
  <si>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</si>
  <si>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</si>
  <si>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</si>
  <si>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</si>
  <si>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</si>
  <si>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</si>
  <si>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</si>
  <si>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</si>
  <si>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</si>
  <si>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</si>
  <si>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</si>
  <si>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</si>
  <si>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</si>
  <si>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</si>
  <si>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</si>
  <si>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</si>
  <si>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</si>
  <si>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</si>
  <si>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</si>
  <si>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</si>
  <si>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</si>
  <si>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</si>
  <si>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</si>
  <si>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</si>
  <si>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</si>
  <si>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</si>
  <si>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</si>
  <si>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</si>
  <si>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</si>
  <si>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</si>
  <si>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</si>
  <si>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</si>
  <si>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</si>
  <si>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</si>
  <si>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</si>
  <si>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</si>
  <si>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</si>
  <si>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</si>
  <si>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</si>
  <si>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</si>
  <si>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</si>
  <si>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</si>
  <si>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</si>
  <si>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</si>
  <si>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</si>
  <si>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</si>
  <si>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</si>
  <si>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</si>
  <si>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</si>
  <si>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</si>
  <si>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</si>
  <si>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</si>
  <si>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</si>
  <si>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</si>
  <si>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</si>
  <si>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</si>
  <si>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</si>
  <si>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</si>
  <si>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</si>
  <si>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</si>
  <si>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</si>
  <si>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</si>
  <si>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</si>
  <si>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</si>
  <si>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</si>
  <si>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</si>
  <si>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</si>
  <si>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</si>
  <si>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</si>
  <si>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</si>
  <si>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</si>
  <si>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</si>
  <si>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</si>
  <si>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</si>
  <si>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</si>
  <si>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</si>
  <si>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</si>
  <si>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</si>
  <si>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</si>
  <si>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</si>
  <si>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</si>
  <si>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</si>
  <si>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</si>
  <si>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</si>
  <si>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</si>
  <si>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</si>
  <si>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</si>
  <si>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</si>
  <si>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</si>
  <si>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</si>
  <si>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</si>
  <si>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</si>
  <si>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</si>
  <si>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</si>
  <si>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</si>
  <si>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</si>
  <si>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</si>
  <si>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</si>
  <si>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</si>
  <si>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</si>
  <si>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</si>
  <si>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</si>
  <si>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</si>
  <si>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</si>
  <si>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</si>
  <si>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</si>
  <si>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</si>
  <si>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</si>
  <si>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</si>
  <si>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</si>
  <si>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</si>
  <si>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</si>
  <si>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</si>
  <si>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</si>
  <si>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</si>
  <si>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</si>
  <si>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</si>
  <si>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</si>
  <si>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</si>
  <si>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</si>
  <si>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</si>
  <si>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</si>
  <si>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</si>
  <si>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</si>
  <si>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</si>
  <si>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</si>
  <si>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</si>
  <si>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</si>
  <si>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</si>
  <si>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</si>
  <si>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</si>
  <si>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</si>
  <si>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</si>
  <si>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</si>
  <si>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</si>
  <si>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</si>
  <si>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</si>
  <si>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</si>
  <si>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</si>
  <si>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</si>
  <si>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</si>
  <si>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</si>
  <si>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</si>
  <si>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</si>
  <si>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</si>
  <si>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</si>
  <si>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</si>
  <si>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</si>
  <si>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</si>
  <si>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</si>
  <si>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</si>
  <si>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</si>
  <si>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</si>
  <si>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</si>
  <si>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</si>
  <si>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</si>
  <si>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</si>
  <si>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</si>
  <si>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</si>
  <si>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</si>
  <si>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</si>
  <si>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</si>
  <si>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</si>
  <si>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</si>
  <si>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</si>
  <si>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</si>
  <si>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</si>
  <si>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</si>
  <si>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</si>
  <si>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</si>
  <si>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</si>
  <si>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</si>
  <si>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</si>
  <si>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</si>
  <si>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</si>
  <si>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</si>
  <si>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</si>
  <si>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</si>
  <si>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</si>
  <si>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</si>
  <si>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</si>
  <si>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</si>
  <si>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</si>
  <si>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</si>
  <si>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</si>
  <si>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</si>
  <si>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</si>
  <si>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</si>
  <si>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</si>
  <si>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</si>
  <si>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</si>
  <si>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</si>
  <si>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</si>
  <si>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</si>
  <si>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</si>
  <si>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</si>
  <si>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</si>
  <si>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</si>
  <si>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</si>
  <si>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</si>
  <si>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</si>
  <si>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</si>
  <si>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</si>
  <si>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</si>
  <si>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</si>
  <si>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</si>
  <si>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</si>
  <si>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</si>
  <si>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</si>
  <si>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</si>
  <si>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</si>
  <si>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</si>
  <si>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</si>
  <si>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</si>
  <si>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</si>
  <si>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</si>
  <si>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</si>
  <si>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</si>
  <si>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</si>
  <si>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</si>
  <si>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</si>
  <si>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</si>
  <si>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</si>
  <si>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</si>
  <si>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</si>
  <si>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</si>
  <si>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</si>
  <si>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</si>
  <si>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</si>
  <si>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</si>
  <si>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</si>
  <si>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</si>
  <si>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</si>
  <si>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</si>
  <si>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</si>
  <si>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</si>
  <si>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</si>
  <si>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</si>
  <si>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</si>
  <si>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</si>
  <si>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</si>
  <si>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</si>
  <si>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</si>
  <si>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</si>
  <si>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</si>
  <si>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</si>
  <si>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</si>
  <si>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</si>
  <si>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</si>
  <si>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</si>
  <si>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</si>
  <si>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</si>
  <si>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</si>
  <si>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</si>
  <si>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</si>
  <si>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</si>
  <si>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</si>
  <si>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</si>
  <si>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</si>
  <si>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</si>
  <si>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</si>
  <si>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</si>
  <si>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</si>
  <si>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</si>
  <si>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</si>
  <si>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</si>
  <si>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</si>
  <si>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</si>
  <si>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</si>
  <si>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</si>
  <si>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</si>
  <si>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</si>
  <si>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</si>
  <si>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</si>
  <si>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</si>
  <si>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</si>
  <si>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</si>
  <si>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</si>
  <si>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</si>
  <si>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</si>
  <si>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</si>
  <si>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</si>
  <si>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</si>
  <si>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</si>
  <si>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</si>
  <si>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</si>
  <si>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</si>
  <si>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</si>
  <si>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</si>
  <si>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</si>
  <si>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</si>
  <si>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</si>
  <si>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</si>
  <si>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</si>
  <si>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</si>
  <si>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</si>
  <si>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</si>
  <si>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</si>
  <si>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</si>
  <si>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</si>
  <si>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</si>
  <si>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</si>
  <si>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</si>
  <si>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</si>
  <si>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</si>
  <si>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</si>
  <si>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</si>
  <si>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</si>
  <si>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</si>
  <si>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</si>
  <si>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</si>
  <si>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</si>
  <si>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</si>
  <si>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</si>
  <si>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</si>
  <si>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</si>
  <si>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</si>
  <si>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</si>
  <si>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</si>
  <si>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</si>
  <si>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</si>
  <si>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</si>
  <si>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</si>
  <si>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</si>
  <si>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</si>
  <si>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</si>
  <si>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</si>
  <si>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</si>
  <si>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</si>
  <si>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</si>
  <si>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</si>
  <si>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</si>
  <si>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</si>
  <si>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</si>
  <si>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</si>
  <si>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</si>
  <si>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</si>
  <si>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</si>
  <si>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</si>
  <si>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</si>
  <si>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</si>
  <si>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</si>
  <si>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</si>
  <si>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</si>
  <si>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</si>
  <si>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</si>
  <si>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</si>
  <si>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</si>
  <si>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</si>
  <si>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</si>
  <si>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</si>
  <si>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</si>
  <si>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</si>
  <si>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</si>
  <si>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</si>
  <si>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</si>
  <si>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</si>
  <si>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</si>
  <si>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</si>
  <si>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</si>
  <si>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</si>
  <si>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</si>
  <si>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</si>
  <si>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</si>
  <si>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</si>
  <si>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</si>
  <si>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</si>
  <si>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</si>
  <si>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</si>
  <si>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</si>
  <si>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</si>
  <si>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</si>
  <si>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</si>
  <si>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</si>
  <si>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</si>
  <si>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</si>
  <si>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</si>
  <si>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</si>
  <si>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</si>
  <si>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</si>
  <si>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</si>
  <si>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</si>
  <si>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</si>
  <si>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</si>
  <si>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</si>
  <si>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</si>
  <si>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</si>
  <si>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</si>
  <si>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</si>
  <si>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</si>
  <si>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</si>
  <si>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</si>
  <si>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</si>
  <si>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</si>
  <si>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</si>
  <si>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</si>
  <si>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</si>
  <si>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</si>
  <si>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</si>
  <si>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</si>
  <si>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</si>
  <si>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</si>
  <si>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</si>
  <si>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</si>
  <si>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</si>
  <si>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</si>
  <si>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</si>
  <si>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</si>
  <si>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</si>
  <si>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</si>
  <si>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</si>
  <si>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</si>
  <si>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</si>
  <si>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</si>
  <si>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</si>
  <si>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</si>
  <si>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</si>
  <si>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</si>
  <si>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</si>
  <si>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</si>
  <si>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</si>
  <si>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</si>
  <si>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</si>
  <si>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</si>
  <si>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</si>
  <si>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</si>
  <si>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</si>
  <si>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</si>
  <si>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</si>
  <si>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</si>
  <si>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</si>
  <si>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</si>
  <si>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</si>
  <si>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</si>
  <si>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</si>
  <si>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</si>
  <si>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</si>
  <si>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</si>
  <si>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</si>
  <si>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</si>
  <si>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</si>
  <si>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</si>
  <si>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</si>
  <si>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</si>
  <si>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</si>
  <si>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</si>
  <si>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</si>
  <si>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</si>
  <si>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</si>
  <si>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</si>
  <si>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</si>
  <si>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</si>
  <si>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</si>
  <si>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</si>
  <si>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</si>
  <si>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</si>
  <si>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</si>
  <si>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</si>
  <si>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</si>
  <si>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</si>
  <si>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</si>
  <si>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</si>
  <si>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</si>
  <si>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</si>
  <si>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</si>
  <si>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</si>
  <si>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</si>
  <si>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</si>
  <si>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</si>
  <si>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</si>
  <si>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</si>
  <si>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</si>
  <si>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</si>
  <si>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</si>
  <si>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</si>
  <si>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</si>
  <si>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</si>
  <si>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</si>
  <si>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</si>
  <si>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</si>
  <si>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</si>
  <si>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</si>
  <si>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</si>
  <si>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</si>
  <si>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</si>
  <si>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</si>
  <si>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</si>
  <si>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</si>
  <si>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</si>
  <si>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</si>
  <si>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</si>
  <si>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</si>
  <si>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</si>
  <si>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</si>
  <si>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</si>
  <si>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</si>
  <si>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</si>
  <si>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</si>
  <si>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</si>
  <si>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</si>
  <si>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</si>
  <si>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</si>
  <si>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</si>
  <si>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</si>
  <si>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</si>
  <si>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</si>
  <si>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</si>
  <si>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</si>
  <si>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</si>
  <si>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</si>
  <si>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</si>
  <si>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</si>
  <si>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</si>
  <si>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</si>
  <si>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</si>
  <si>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</si>
  <si>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</si>
  <si>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</si>
  <si>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</si>
  <si>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</si>
  <si>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</si>
  <si>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</si>
  <si>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</si>
  <si>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</si>
  <si>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</si>
  <si>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</si>
  <si>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</si>
  <si>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</si>
  <si>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</si>
  <si>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</si>
  <si>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</si>
  <si>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</si>
  <si>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</si>
  <si>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</si>
  <si>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</si>
  <si>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</si>
  <si>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</si>
  <si>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</si>
  <si>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</si>
  <si>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</si>
  <si>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</si>
  <si>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</si>
  <si>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</si>
  <si>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</si>
  <si>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</si>
  <si>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</si>
  <si>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</si>
  <si>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</si>
  <si>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</si>
  <si>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</si>
  <si>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</si>
  <si>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</si>
  <si>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</si>
  <si>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</si>
  <si>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</si>
  <si>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</si>
  <si>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</si>
  <si>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</si>
  <si>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</si>
  <si>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</si>
  <si>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</si>
  <si>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</si>
  <si>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</si>
  <si>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</si>
  <si>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</si>
  <si>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</si>
  <si>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</si>
  <si>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</si>
  <si>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</si>
  <si>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</si>
  <si>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</si>
  <si>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</si>
  <si>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</si>
  <si>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</si>
  <si>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</si>
  <si>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</si>
  <si>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</si>
  <si>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</si>
  <si>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</si>
  <si>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</si>
  <si>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</si>
  <si>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</si>
  <si>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</si>
  <si>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</si>
  <si>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</si>
  <si>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</si>
  <si>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</si>
  <si>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</si>
  <si>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</si>
  <si>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</si>
  <si>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</si>
  <si>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</si>
  <si>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</si>
  <si>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</si>
  <si>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</si>
  <si>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</si>
  <si>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</si>
  <si>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</si>
  <si>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</si>
  <si>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</si>
  <si>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</si>
  <si>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</si>
  <si>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</si>
  <si>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</si>
  <si>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</si>
  <si>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</si>
  <si>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</si>
  <si>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</si>
  <si>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</si>
  <si>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</si>
  <si>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</si>
  <si>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</si>
  <si>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</si>
  <si>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</si>
  <si>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</si>
  <si>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</si>
  <si>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</si>
  <si>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</si>
  <si>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</si>
  <si>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</si>
  <si>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</si>
  <si>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</si>
  <si>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</si>
  <si>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</si>
  <si>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</si>
  <si>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</si>
  <si>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</si>
  <si>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</si>
  <si>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</si>
  <si>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</si>
  <si>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</si>
  <si>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</si>
  <si>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</si>
  <si>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</si>
  <si>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</si>
  <si>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</si>
  <si>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</si>
  <si>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</si>
  <si>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</si>
  <si>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</si>
  <si>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</si>
  <si>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</si>
  <si>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</si>
  <si>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</si>
  <si>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</si>
  <si>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</si>
  <si>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</si>
  <si>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</si>
  <si>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</si>
  <si>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</si>
  <si>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</si>
  <si>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</si>
  <si>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</si>
  <si>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</si>
  <si>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</si>
  <si>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</si>
  <si>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</si>
  <si>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</si>
  <si>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</si>
  <si>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</si>
  <si>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</si>
  <si>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</si>
  <si>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</si>
  <si>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</si>
  <si>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</si>
  <si>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</si>
  <si>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</si>
  <si>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</si>
  <si>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</si>
  <si>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</si>
  <si>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</si>
  <si>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</si>
  <si>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</si>
  <si>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</si>
  <si>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</si>
  <si>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</si>
  <si>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</si>
  <si>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</si>
  <si>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</si>
  <si>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</si>
  <si>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</si>
  <si>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</si>
  <si>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</si>
  <si>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</si>
  <si>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</si>
  <si>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</si>
  <si>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</si>
  <si>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</si>
  <si>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</si>
  <si>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</si>
  <si>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</si>
  <si>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</si>
  <si>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</si>
  <si>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</si>
  <si>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</si>
  <si>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</si>
  <si>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</si>
  <si>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</si>
  <si>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</si>
  <si>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</si>
  <si>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</si>
  <si>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</si>
  <si>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</si>
  <si>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</si>
  <si>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</si>
  <si>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</si>
  <si>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</si>
  <si>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</si>
  <si>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</si>
  <si>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</si>
  <si>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</si>
  <si>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</si>
  <si>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</si>
  <si>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</si>
  <si>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</si>
  <si>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</si>
  <si>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</si>
  <si>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</si>
  <si>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</si>
  <si>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</si>
  <si>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</si>
  <si>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</si>
  <si>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</si>
  <si>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</si>
  <si>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</si>
  <si>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</si>
  <si>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</si>
  <si>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</si>
  <si>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</si>
  <si>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</si>
  <si>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</si>
  <si>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</si>
  <si>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</si>
  <si>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</si>
  <si>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</si>
  <si>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</si>
  <si>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</si>
  <si>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</si>
  <si>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</si>
  <si>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</si>
  <si>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</si>
  <si>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</si>
  <si>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</si>
  <si>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</si>
  <si>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</si>
  <si>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</si>
  <si>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</si>
  <si>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</si>
  <si>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</si>
  <si>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</si>
  <si>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</si>
  <si>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</si>
  <si>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</si>
  <si>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</si>
  <si>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</si>
  <si>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</si>
  <si>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</si>
  <si>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</si>
  <si>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</si>
  <si>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</si>
  <si>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</si>
  <si>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</si>
  <si>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</si>
  <si>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</si>
  <si>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</si>
  <si>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</si>
  <si>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</si>
  <si>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</si>
  <si>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</si>
  <si>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</si>
  <si>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</si>
  <si>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</si>
  <si>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</si>
  <si>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</si>
  <si>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</si>
  <si>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</si>
  <si>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</si>
  <si>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</si>
  <si>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</si>
  <si>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</si>
  <si>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</si>
  <si>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</si>
  <si>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</si>
  <si>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</si>
  <si>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</si>
  <si>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</si>
  <si>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</si>
  <si>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</si>
  <si>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</si>
  <si>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</si>
  <si>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</si>
  <si>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</si>
  <si>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</si>
  <si>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</si>
  <si>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</si>
  <si>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</si>
  <si>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</si>
  <si>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</si>
  <si>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</si>
  <si>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</si>
  <si>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</si>
  <si>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</si>
  <si>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</si>
  <si>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</si>
  <si>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</si>
  <si>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</si>
  <si>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</si>
  <si>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</si>
  <si>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</si>
  <si>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</si>
  <si>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</si>
  <si>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</si>
  <si>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</si>
  <si>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</si>
  <si>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</si>
  <si>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</si>
  <si>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</si>
  <si>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</si>
  <si>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</si>
  <si>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</si>
  <si>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</si>
  <si>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</si>
  <si>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</si>
  <si>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</si>
  <si>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</si>
  <si>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</si>
  <si>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</si>
  <si>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</si>
  <si>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</si>
  <si>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</si>
  <si>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</si>
  <si>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</si>
  <si>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</si>
  <si>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</si>
  <si>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</si>
  <si>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</si>
  <si>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</si>
  <si>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</si>
  <si>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</si>
  <si>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</si>
  <si>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</si>
  <si>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</si>
  <si>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</si>
  <si>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</si>
  <si>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</si>
  <si>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</si>
  <si>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</si>
  <si>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</si>
  <si>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</si>
  <si>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</si>
  <si>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</si>
  <si>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</si>
  <si>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</si>
  <si>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</si>
  <si>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</si>
  <si>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</si>
  <si>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</si>
  <si>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</si>
  <si>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</si>
  <si>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</si>
  <si>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</si>
  <si>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</si>
  <si>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</si>
  <si>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</si>
  <si>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</si>
  <si>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</si>
  <si>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</si>
  <si>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</si>
  <si>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</si>
  <si>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</si>
  <si>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</si>
  <si>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</si>
  <si>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</si>
  <si>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</si>
  <si>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</si>
  <si>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</si>
  <si>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</si>
  <si>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</si>
  <si>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</si>
  <si>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</si>
  <si>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</si>
  <si>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</si>
  <si>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</si>
  <si>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</si>
  <si>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</si>
  <si>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</si>
  <si>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</si>
  <si>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</si>
  <si>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</si>
  <si>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</si>
  <si>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</si>
  <si>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</si>
  <si>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</si>
  <si>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</si>
  <si>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</si>
  <si>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</si>
  <si>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</si>
  <si>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</si>
  <si>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</si>
  <si>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</si>
  <si>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</si>
  <si>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</si>
  <si>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</si>
  <si>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</si>
  <si>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</si>
  <si>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</si>
  <si>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</si>
  <si>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</si>
  <si>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</si>
  <si>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</si>
  <si>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</si>
  <si>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</si>
  <si>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</si>
  <si>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</si>
  <si>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</si>
  <si>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</si>
  <si>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</si>
  <si>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</si>
  <si>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</si>
  <si>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</si>
  <si>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</si>
  <si>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</si>
  <si>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</si>
  <si>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</si>
  <si>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</si>
  <si>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</si>
  <si>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</si>
  <si>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</si>
  <si>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</si>
  <si>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</si>
  <si>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</si>
  <si>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</si>
  <si>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</si>
  <si>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</si>
  <si>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</si>
  <si>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</si>
  <si>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</si>
  <si>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</si>
  <si>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</si>
  <si>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</si>
  <si>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</si>
  <si>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</si>
  <si>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</si>
  <si>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</si>
  <si>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</si>
  <si>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</si>
  <si>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</si>
  <si>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</si>
  <si>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</si>
  <si>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</si>
  <si>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</si>
  <si>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</si>
  <si>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</si>
  <si>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</si>
  <si>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</si>
  <si>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</si>
  <si>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</si>
  <si>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</si>
  <si>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</si>
  <si>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</si>
  <si>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</si>
  <si>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</si>
  <si>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</si>
  <si>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</si>
  <si>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</si>
  <si>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</si>
  <si>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</si>
  <si>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</si>
  <si>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</si>
  <si>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</si>
  <si>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</si>
  <si>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</si>
  <si>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</si>
  <si>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</si>
  <si>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</si>
  <si>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</si>
  <si>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</si>
  <si>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</si>
  <si>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</si>
  <si>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</si>
  <si>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</si>
  <si>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</si>
  <si>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</si>
  <si>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</si>
  <si>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</si>
  <si>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</si>
  <si>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</si>
  <si>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</si>
  <si>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</si>
  <si>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</si>
  <si>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</si>
  <si>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</si>
  <si>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</si>
  <si>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</si>
  <si>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</si>
  <si>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</si>
  <si>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</si>
  <si>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</si>
  <si>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</si>
  <si>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</si>
  <si>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</si>
  <si>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</si>
  <si>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</si>
  <si>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</si>
  <si>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</si>
  <si>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</si>
  <si>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</si>
  <si>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</si>
  <si>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</si>
  <si>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</si>
  <si>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</si>
  <si>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</si>
  <si>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</si>
  <si>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</si>
  <si>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</si>
  <si>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</si>
  <si>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</si>
  <si>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</si>
  <si>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</si>
  <si>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</si>
  <si>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</si>
  <si>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</si>
  <si>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</si>
  <si>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</si>
  <si>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</si>
  <si>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</si>
  <si>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</si>
  <si>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</si>
  <si>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</si>
  <si>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</si>
  <si>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</si>
  <si>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</si>
  <si>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</si>
  <si>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</si>
  <si>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</si>
  <si>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</si>
  <si>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</si>
  <si>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</si>
  <si>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</si>
  <si>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</si>
  <si>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</si>
  <si>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</si>
  <si>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</si>
  <si>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</si>
  <si>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</si>
  <si>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</si>
  <si>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</si>
  <si>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</si>
  <si>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</si>
  <si>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</si>
  <si>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</si>
  <si>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</si>
  <si>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</si>
  <si>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</si>
  <si>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</si>
  <si>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</si>
  <si>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</si>
  <si>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</si>
  <si>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</si>
  <si>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</si>
  <si>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</si>
  <si>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</si>
  <si>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</si>
  <si>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</si>
  <si>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</si>
  <si>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</si>
  <si>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</si>
  <si>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</si>
  <si>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</si>
  <si>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</si>
  <si>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</si>
  <si>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</si>
  <si>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</si>
  <si>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</si>
  <si>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</si>
  <si>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</si>
  <si>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</si>
  <si>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</si>
  <si>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</si>
  <si>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</si>
  <si>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</si>
  <si>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</si>
  <si>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</si>
  <si>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</si>
  <si>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</si>
  <si>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</si>
  <si>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</si>
  <si>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</si>
  <si>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</si>
  <si>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</si>
  <si>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</si>
  <si>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</si>
  <si>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</si>
  <si>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</si>
  <si>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</si>
  <si>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</si>
  <si>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</si>
  <si>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</si>
  <si>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</si>
  <si>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</si>
  <si>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</si>
  <si>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</si>
  <si>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</si>
  <si>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</si>
  <si>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</si>
  <si>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</si>
  <si>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</si>
  <si>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</si>
  <si>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</si>
  <si>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</si>
  <si>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</si>
  <si>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</si>
  <si>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</si>
  <si>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</si>
  <si>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</si>
  <si>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</si>
  <si>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</si>
  <si>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</si>
  <si>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</si>
  <si>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</si>
  <si>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</si>
  <si>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</si>
  <si>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</si>
  <si>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</si>
  <si>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</si>
  <si>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</si>
  <si>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</si>
  <si>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</si>
  <si>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</si>
  <si>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</si>
  <si>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</si>
  <si>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</si>
  <si>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</si>
  <si>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</si>
  <si>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</si>
  <si>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</si>
  <si>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</si>
  <si>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</si>
  <si>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</si>
  <si>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</si>
  <si>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</si>
  <si>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</si>
  <si>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</si>
  <si>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</si>
  <si>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</si>
  <si>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</si>
  <si>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</si>
  <si>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</si>
  <si>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</si>
  <si>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</si>
  <si>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</si>
  <si>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</si>
  <si>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</si>
  <si>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</si>
  <si>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</si>
  <si>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</si>
  <si>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</si>
  <si>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</si>
  <si>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</si>
  <si>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</si>
  <si>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</si>
  <si>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</si>
  <si>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</si>
  <si>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</si>
  <si>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</si>
  <si>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</si>
  <si>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</si>
  <si>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</si>
  <si>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</si>
  <si>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</si>
  <si>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</si>
  <si>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</si>
  <si>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</si>
  <si>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</si>
  <si>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</si>
  <si>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</si>
  <si>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</si>
  <si>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</si>
  <si>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</si>
  <si>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</si>
  <si>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</si>
  <si>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</si>
  <si>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</si>
  <si>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</si>
  <si>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</si>
  <si>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</si>
  <si>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</si>
  <si>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</si>
  <si>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</si>
  <si>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</si>
  <si>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</si>
  <si>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</si>
  <si>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</si>
  <si>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</si>
  <si>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</si>
  <si>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</si>
  <si>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</si>
  <si>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</si>
  <si>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</si>
  <si>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</si>
  <si>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</si>
  <si>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</si>
  <si>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</si>
  <si>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</si>
  <si>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</si>
  <si>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</si>
  <si>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</si>
  <si>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</si>
  <si>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</si>
  <si>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</si>
  <si>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</si>
  <si>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</si>
  <si>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</si>
  <si>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</si>
  <si>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</si>
  <si>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</si>
  <si>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</si>
  <si>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</si>
  <si>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</si>
  <si>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</si>
  <si>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</si>
  <si>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</si>
  <si>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</si>
  <si>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</si>
  <si>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</si>
  <si>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</si>
  <si>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</si>
  <si>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</si>
  <si>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</si>
  <si>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</si>
  <si>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</si>
  <si>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</si>
  <si>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</si>
  <si>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</si>
  <si>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</si>
  <si>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</si>
  <si>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</si>
  <si>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</si>
  <si>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</si>
  <si>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</si>
  <si>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</si>
  <si>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</si>
  <si>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</si>
  <si>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</si>
  <si>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</si>
  <si>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</si>
  <si>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</si>
  <si>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</si>
  <si>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</si>
  <si>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</si>
  <si>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</si>
  <si>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</si>
  <si>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</si>
  <si>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</si>
  <si>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</si>
  <si>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</si>
  <si>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</si>
  <si>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</si>
  <si>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</si>
  <si>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</si>
  <si>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</si>
  <si>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</si>
  <si>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</si>
  <si>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</si>
  <si>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</si>
  <si>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</si>
  <si>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</si>
  <si>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</si>
  <si>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</si>
  <si>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</si>
  <si>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</si>
  <si>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</si>
  <si>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</si>
  <si>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</si>
  <si>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</si>
  <si>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</si>
  <si>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</si>
  <si>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</si>
  <si>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</si>
  <si>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</si>
  <si>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</si>
  <si>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</si>
  <si>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</si>
  <si>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</si>
  <si>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</si>
  <si>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</si>
  <si>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</si>
  <si>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</si>
  <si>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</si>
  <si>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</si>
  <si>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</si>
  <si>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</si>
  <si>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</si>
  <si>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</si>
  <si>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</si>
  <si>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</si>
  <si>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</si>
  <si>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</si>
  <si>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</si>
  <si>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</si>
  <si>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</si>
  <si>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</si>
  <si>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</si>
  <si>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</si>
  <si>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</si>
  <si>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</si>
  <si>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</si>
  <si>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</si>
  <si>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</si>
  <si>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</si>
  <si>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</si>
  <si>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</si>
  <si>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</si>
  <si>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</si>
  <si>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</si>
  <si>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</si>
  <si>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</si>
  <si>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</si>
  <si>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</si>
  <si>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</si>
  <si>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</si>
  <si>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</si>
  <si>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</si>
  <si>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</si>
  <si>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</si>
  <si>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</si>
  <si>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</si>
  <si>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</si>
  <si>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</si>
  <si>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</si>
  <si>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</si>
  <si>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</si>
  <si>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</si>
  <si>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</si>
  <si>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</si>
  <si>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</si>
  <si>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</si>
  <si>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</si>
  <si>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</si>
  <si>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</si>
  <si>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</si>
  <si>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</si>
  <si>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</si>
  <si>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</si>
  <si>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</si>
  <si>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</si>
  <si>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</si>
  <si>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</si>
  <si>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</si>
  <si>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</si>
  <si>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</si>
  <si>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</si>
  <si>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</si>
  <si>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</si>
  <si>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</si>
  <si>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</si>
  <si>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</si>
  <si>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</si>
  <si>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</si>
  <si>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</si>
  <si>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</si>
  <si>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</si>
  <si>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</si>
  <si>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</si>
  <si>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</si>
  <si>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</si>
  <si>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</si>
  <si>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</si>
  <si>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</si>
  <si>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</si>
  <si>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</si>
  <si>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</si>
  <si>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</si>
  <si>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</si>
  <si>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</si>
  <si>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</si>
  <si>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</si>
  <si>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</si>
  <si>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</si>
  <si>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</si>
  <si>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</si>
  <si>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</si>
  <si>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</si>
  <si>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</si>
  <si>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</si>
  <si>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</si>
  <si>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</si>
  <si>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</si>
  <si>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</si>
  <si>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</si>
  <si>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</si>
  <si>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</si>
  <si>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</si>
  <si>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</si>
  <si>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</si>
  <si>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</si>
  <si>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</si>
  <si>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</si>
  <si>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</si>
  <si>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</si>
  <si>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</si>
  <si>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</si>
  <si>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</si>
  <si>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</si>
  <si>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</si>
  <si>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</si>
  <si>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</si>
  <si>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</si>
  <si>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</si>
  <si>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</si>
  <si>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</si>
  <si>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</si>
  <si>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</si>
  <si>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</si>
  <si>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</si>
  <si>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</si>
  <si>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</si>
  <si>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</si>
  <si>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</si>
  <si>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</si>
  <si>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</si>
  <si>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</si>
  <si>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</si>
  <si>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</si>
  <si>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</si>
  <si>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</si>
  <si>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</si>
  <si>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</si>
  <si>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</si>
  <si>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</si>
  <si>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</si>
  <si>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</si>
  <si>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</si>
  <si>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</si>
  <si>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</si>
  <si>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</si>
  <si>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</si>
  <si>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</si>
  <si>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</si>
  <si>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</si>
  <si>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</si>
  <si>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</si>
  <si>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</si>
  <si>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</si>
  <si>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</si>
  <si>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</si>
  <si>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</si>
  <si>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</si>
  <si>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</si>
  <si>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</si>
  <si>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</si>
  <si>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</si>
  <si>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</si>
  <si>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</si>
  <si>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</si>
  <si>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</si>
  <si>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</si>
  <si>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</si>
  <si>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</si>
  <si>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</si>
  <si>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</si>
  <si>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</si>
  <si>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</si>
  <si>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</si>
  <si>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</si>
  <si>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</si>
  <si>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</si>
  <si>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</si>
  <si>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</si>
  <si>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</si>
  <si>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</si>
  <si>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</si>
  <si>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</si>
  <si>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</si>
  <si>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</si>
  <si>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</si>
  <si>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</si>
  <si>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</si>
  <si>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</si>
  <si>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</si>
  <si>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</si>
  <si>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</si>
  <si>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</si>
  <si>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</si>
  <si>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</si>
  <si>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</si>
  <si>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</si>
  <si>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</si>
  <si>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</si>
  <si>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</si>
  <si>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</si>
  <si>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</si>
  <si>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</si>
  <si>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</si>
  <si>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</si>
  <si>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</si>
  <si>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</si>
  <si>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</si>
  <si>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</si>
  <si>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</si>
  <si>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</si>
  <si>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</si>
  <si>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</si>
  <si>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</si>
  <si>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</si>
  <si>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</si>
  <si>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</si>
  <si>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</si>
  <si>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</si>
  <si>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</si>
  <si>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</si>
  <si>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</si>
  <si>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</si>
  <si>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</si>
  <si>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</si>
  <si>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</si>
  <si>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</si>
  <si>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</si>
  <si>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</si>
  <si>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</si>
  <si>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</si>
  <si>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</si>
  <si>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</si>
  <si>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</si>
  <si>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</si>
  <si>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</si>
  <si>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</si>
  <si>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</si>
  <si>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</si>
  <si>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</si>
  <si>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</si>
  <si>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</si>
  <si>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</si>
  <si>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</si>
  <si>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</si>
  <si>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</si>
  <si>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</si>
  <si>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</si>
  <si>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</si>
  <si>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</si>
  <si>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</si>
  <si>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</si>
  <si>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</si>
  <si>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</si>
  <si>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</si>
  <si>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</si>
  <si>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</si>
  <si>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</si>
  <si>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</si>
  <si>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</si>
  <si>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</si>
  <si>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</si>
  <si>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</si>
  <si>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</si>
  <si>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</si>
  <si>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</si>
  <si>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</si>
  <si>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</si>
  <si>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</si>
  <si>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</si>
  <si>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</si>
  <si>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</si>
  <si>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</si>
  <si>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</si>
  <si>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</si>
  <si>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</si>
  <si>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</si>
  <si>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</si>
  <si>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</si>
  <si>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</si>
  <si>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</si>
  <si>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</si>
  <si>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</si>
  <si>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</si>
  <si>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</si>
  <si>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</si>
  <si>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</si>
  <si>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</si>
  <si>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</si>
  <si>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</si>
  <si>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</si>
  <si>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</si>
  <si>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</si>
  <si>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</si>
  <si>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</si>
  <si>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</si>
  <si>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</si>
  <si>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</si>
  <si>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</si>
  <si>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</si>
  <si>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</si>
  <si>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</si>
  <si>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</si>
  <si>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</si>
  <si>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</si>
  <si>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</si>
  <si>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</si>
  <si>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</si>
  <si>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</si>
  <si>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</si>
  <si>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</si>
  <si>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</si>
  <si>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</si>
  <si>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</si>
  <si>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</si>
  <si>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</si>
  <si>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</si>
  <si>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</si>
  <si>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</si>
  <si>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</si>
  <si>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</si>
  <si>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</si>
  <si>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</si>
  <si>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</si>
  <si>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</si>
  <si>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</si>
  <si>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</si>
  <si>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</si>
  <si>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</si>
  <si>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</si>
  <si>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</si>
  <si>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</si>
  <si>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</si>
  <si>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</si>
  <si>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</si>
  <si>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</si>
  <si>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</si>
  <si>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</si>
  <si>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</si>
  <si>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</si>
  <si>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</si>
  <si>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</si>
  <si>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</si>
  <si>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</si>
  <si>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</si>
  <si>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</si>
  <si>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</si>
  <si>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</si>
  <si>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</si>
  <si>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</si>
  <si>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</si>
  <si>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</si>
  <si>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</si>
  <si>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</si>
  <si>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</si>
  <si>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</si>
  <si>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</si>
  <si>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</si>
  <si>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</si>
  <si>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</si>
  <si>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</si>
  <si>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</si>
  <si>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</si>
  <si>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</si>
  <si>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</si>
  <si>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</si>
  <si>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</si>
  <si>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</si>
  <si>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</si>
  <si>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</si>
  <si>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</si>
  <si>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</si>
  <si>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</si>
  <si>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</si>
  <si>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</si>
  <si>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</si>
  <si>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</si>
  <si>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</si>
  <si>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</si>
  <si>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</si>
  <si>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</si>
  <si>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</si>
  <si>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</si>
  <si>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</si>
  <si>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</si>
  <si>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</si>
  <si>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</si>
  <si>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</si>
  <si>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</si>
  <si>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</si>
  <si>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</si>
  <si>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</si>
  <si>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</si>
  <si>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</si>
  <si>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</si>
  <si>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</si>
  <si>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</si>
  <si>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</si>
  <si>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</si>
  <si>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</si>
  <si>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</si>
  <si>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</si>
  <si>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</si>
  <si>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</si>
  <si>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</si>
  <si>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</si>
  <si>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</si>
  <si>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</si>
  <si>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</si>
  <si>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</si>
  <si>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</si>
  <si>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</si>
  <si>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</si>
  <si>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</si>
  <si>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</si>
  <si>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</si>
  <si>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</si>
  <si>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</si>
  <si>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</si>
  <si>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</si>
  <si>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</si>
  <si>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</si>
  <si>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</si>
  <si>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</si>
  <si>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</si>
  <si>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</si>
  <si>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</si>
  <si>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</si>
  <si>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</si>
  <si>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</si>
  <si>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</si>
  <si>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</si>
  <si>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</si>
  <si>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</si>
  <si>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</si>
  <si>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</si>
  <si>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</si>
  <si>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</si>
  <si>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</si>
  <si>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</si>
  <si>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</si>
  <si>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</si>
  <si>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</si>
  <si>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</si>
  <si>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</si>
  <si>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</si>
  <si>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</si>
  <si>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</si>
  <si>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</si>
  <si>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</si>
  <si>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</si>
  <si>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</si>
  <si>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</si>
  <si>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</si>
  <si>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</si>
  <si>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</si>
  <si>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</si>
  <si>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</si>
  <si>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</si>
  <si>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</si>
  <si>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</si>
  <si>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</si>
  <si>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</si>
  <si>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</si>
  <si>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</si>
  <si>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</si>
  <si>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</si>
  <si>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</si>
  <si>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</si>
  <si>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</si>
  <si>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</si>
  <si>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</si>
  <si>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</si>
  <si>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</si>
  <si>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</si>
  <si>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</si>
  <si>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</si>
  <si>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</si>
  <si>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</si>
  <si>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</si>
  <si>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</si>
  <si>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</si>
  <si>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</si>
  <si>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</si>
  <si>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</si>
  <si>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</si>
  <si>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</si>
  <si>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</si>
  <si>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</si>
  <si>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</si>
  <si>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</si>
  <si>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</si>
  <si>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</si>
  <si>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</si>
  <si>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</si>
  <si>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</si>
  <si>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</si>
  <si>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</si>
  <si>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</si>
  <si>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</si>
  <si>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</si>
  <si>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</si>
  <si>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</si>
  <si>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</si>
  <si>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</si>
  <si>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</si>
  <si>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</si>
  <si>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</si>
  <si>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</si>
  <si>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</si>
  <si>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</si>
  <si>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</si>
  <si>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</si>
  <si>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</si>
  <si>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</si>
  <si>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</si>
  <si>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</si>
  <si>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</si>
  <si>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</si>
  <si>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</si>
  <si>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</si>
  <si>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</si>
  <si>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</si>
  <si>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</si>
  <si>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</si>
  <si>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</si>
  <si>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</si>
  <si>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</si>
  <si>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</si>
  <si>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</si>
  <si>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</si>
  <si>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</si>
  <si>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</si>
  <si>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</si>
  <si>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</si>
  <si>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</si>
  <si>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</si>
  <si>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</si>
  <si>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</si>
  <si>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</si>
  <si>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</si>
  <si>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</si>
  <si>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</si>
  <si>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</si>
  <si>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</si>
  <si>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</si>
  <si>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</si>
  <si>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</si>
  <si>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</si>
  <si>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</si>
  <si>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</si>
  <si>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</si>
  <si>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</si>
  <si>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</si>
  <si>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</si>
  <si>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</si>
  <si>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</si>
  <si>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</si>
  <si>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</si>
  <si>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</si>
  <si>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</si>
  <si>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</si>
  <si>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</si>
  <si>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</si>
  <si>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</si>
  <si>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</si>
  <si>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</si>
  <si>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</si>
  <si>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</si>
  <si>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</si>
  <si>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</si>
  <si>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</si>
  <si>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</si>
  <si>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</si>
  <si>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</si>
  <si>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</si>
  <si>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</si>
  <si>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</si>
  <si>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</si>
  <si>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</si>
  <si>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</si>
  <si>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</si>
  <si>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</si>
  <si>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</si>
  <si>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</si>
  <si>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</si>
  <si>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</si>
  <si>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</si>
  <si>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</si>
  <si>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</si>
  <si>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</si>
  <si>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</si>
  <si>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</si>
  <si>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</si>
  <si>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</si>
  <si>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</si>
  <si>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</si>
  <si>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</si>
  <si>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</si>
  <si>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</si>
  <si>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</si>
  <si>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</si>
  <si>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</si>
  <si>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</si>
  <si>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</si>
  <si>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</si>
  <si>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</si>
  <si>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</si>
  <si>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</si>
  <si>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</si>
  <si>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</si>
  <si>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</si>
  <si>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</si>
  <si>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</si>
  <si>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</si>
  <si>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</si>
  <si>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</si>
  <si>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</si>
  <si>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</si>
  <si>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</si>
  <si>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</si>
  <si>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</si>
  <si>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</si>
  <si>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</si>
  <si>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</si>
  <si>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</si>
  <si>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</si>
  <si>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</si>
  <si>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</si>
  <si>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</si>
  <si>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</si>
  <si>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</si>
  <si>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</si>
  <si>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</si>
  <si>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</si>
  <si>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</si>
  <si>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</si>
  <si>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</si>
  <si>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</si>
  <si>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</si>
  <si>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</si>
  <si>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</si>
  <si>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</si>
  <si>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</si>
  <si>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</si>
  <si>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</si>
  <si>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</si>
  <si>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</si>
  <si>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</si>
  <si>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</si>
  <si>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</si>
  <si>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</si>
  <si>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</si>
  <si>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</si>
  <si>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</si>
  <si>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</si>
  <si>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</si>
  <si>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</si>
  <si>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</si>
  <si>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</si>
  <si>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</si>
  <si>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</si>
  <si>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</si>
  <si>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</si>
  <si>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</si>
  <si>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</si>
  <si>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</si>
  <si>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</si>
  <si>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</si>
  <si>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</si>
  <si>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</si>
  <si>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</si>
  <si>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</si>
  <si>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</si>
  <si>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</si>
  <si>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</si>
  <si>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</si>
  <si>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</si>
  <si>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</si>
  <si>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</si>
  <si>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</si>
  <si>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</si>
  <si>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</si>
  <si>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</si>
  <si>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</si>
  <si>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</si>
  <si>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</si>
  <si>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</si>
  <si>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</si>
  <si>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</si>
  <si>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</si>
  <si>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</si>
  <si>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</si>
  <si>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</si>
  <si>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</si>
  <si>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</si>
  <si>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</si>
  <si>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</si>
  <si>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</si>
  <si>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</si>
  <si>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</si>
  <si>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</si>
  <si>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</si>
  <si>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</si>
  <si>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</si>
  <si>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</si>
  <si>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</si>
  <si>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</si>
  <si>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</si>
  <si>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</si>
  <si>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</si>
  <si>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</si>
  <si>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</si>
  <si>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</si>
  <si>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</si>
  <si>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</si>
  <si>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</si>
  <si>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</si>
  <si>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</si>
  <si>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</si>
  <si>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</si>
  <si>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</si>
  <si>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</si>
  <si>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</si>
  <si>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</si>
  <si>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</si>
  <si>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</si>
  <si>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</si>
  <si>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</si>
  <si>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</si>
  <si>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</si>
  <si>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</si>
  <si>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</si>
  <si>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</si>
  <si>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</si>
  <si>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</si>
  <si>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</si>
  <si>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</si>
  <si>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</si>
  <si>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</si>
  <si>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</si>
  <si>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</si>
  <si>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</si>
  <si>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</si>
  <si>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</si>
  <si>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</si>
  <si>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</si>
  <si>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</si>
  <si>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</si>
  <si>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</si>
  <si>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</si>
  <si>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</si>
  <si>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</si>
  <si>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</si>
  <si>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</si>
  <si>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</si>
  <si>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</si>
  <si>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</si>
  <si>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</si>
  <si>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</si>
  <si>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</si>
  <si>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</si>
  <si>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</si>
  <si>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</si>
  <si>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</si>
  <si>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</si>
  <si>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</si>
  <si>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</si>
  <si>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</si>
  <si>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</si>
  <si>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</si>
  <si>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</si>
  <si>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</si>
  <si>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</si>
  <si>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</si>
  <si>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</si>
  <si>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</si>
  <si>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</si>
  <si>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</si>
  <si>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</si>
  <si>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</si>
  <si>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</si>
  <si>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</si>
  <si>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</si>
  <si>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</si>
  <si>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</si>
  <si>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</si>
  <si>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</si>
  <si>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</si>
  <si>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</si>
  <si>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</si>
  <si>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</si>
  <si>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</si>
  <si>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</si>
  <si>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</si>
  <si>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</si>
  <si>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</si>
  <si>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</si>
  <si>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</si>
  <si>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</si>
  <si>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</si>
  <si>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</si>
  <si>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</si>
  <si>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</si>
  <si>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</si>
  <si>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</si>
  <si>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</si>
  <si>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</si>
  <si>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</si>
  <si>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</si>
  <si>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</si>
  <si>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</si>
  <si>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</si>
  <si>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</si>
  <si>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</si>
  <si>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</si>
  <si>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</si>
  <si>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</si>
  <si>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</si>
  <si>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</si>
  <si>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</si>
  <si>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</si>
  <si>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</si>
  <si>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</si>
  <si>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</si>
  <si>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</si>
  <si>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</si>
  <si>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</si>
  <si>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</si>
  <si>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</si>
  <si>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</si>
  <si>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</si>
  <si>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</si>
  <si>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</si>
  <si>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</si>
  <si>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</si>
  <si>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</si>
  <si>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</si>
  <si>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</si>
  <si>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</si>
  <si>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</si>
  <si>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</si>
  <si>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</si>
  <si>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</si>
  <si>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</si>
  <si>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</si>
  <si>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</si>
  <si>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</si>
  <si>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</si>
  <si>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</si>
  <si>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</si>
  <si>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</si>
  <si>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</si>
  <si>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</si>
  <si>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</si>
  <si>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</si>
  <si>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</si>
  <si>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</si>
  <si>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</si>
  <si>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</si>
  <si>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</si>
  <si>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</si>
  <si>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</si>
  <si>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</si>
  <si>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</si>
  <si>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</si>
  <si>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</si>
  <si>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</si>
  <si>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</si>
  <si>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</si>
  <si>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</si>
  <si>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</si>
  <si>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</si>
  <si>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</si>
  <si>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</si>
  <si>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</si>
  <si>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</si>
  <si>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</si>
  <si>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</si>
  <si>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</si>
  <si>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</si>
  <si>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</si>
  <si>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</si>
  <si>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</si>
  <si>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</si>
  <si>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</si>
  <si>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</si>
  <si>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</si>
  <si>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</si>
  <si>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</si>
  <si>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</si>
  <si>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</si>
  <si>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</si>
  <si>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</si>
  <si>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</si>
  <si>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</si>
  <si>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</si>
  <si>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</si>
  <si>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</si>
  <si>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</si>
  <si>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</si>
  <si>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</si>
  <si>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</si>
  <si>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</si>
  <si>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</si>
  <si>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</si>
  <si>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</si>
  <si>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</si>
  <si>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</si>
  <si>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</si>
  <si>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</si>
  <si>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</si>
  <si>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</si>
  <si>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</si>
  <si>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</si>
  <si>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</si>
  <si>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</si>
  <si>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</si>
  <si>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</si>
  <si>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</si>
  <si>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</si>
  <si>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</si>
  <si>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</si>
  <si>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</si>
  <si>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</si>
  <si>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</si>
  <si>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</si>
  <si>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</si>
  <si>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</si>
  <si>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</si>
  <si>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</si>
  <si>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</si>
  <si>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</si>
  <si>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</si>
  <si>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</si>
  <si>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</si>
  <si>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</si>
  <si>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</si>
  <si>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</si>
  <si>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</si>
  <si>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</si>
  <si>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</si>
  <si>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</si>
  <si>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</si>
  <si>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</si>
  <si>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</si>
  <si>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</si>
  <si>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</si>
  <si>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</si>
  <si>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</si>
  <si>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</si>
  <si>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</si>
  <si>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</si>
  <si>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</si>
  <si>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</si>
  <si>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</si>
  <si>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</si>
  <si>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</si>
  <si>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</si>
  <si>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</si>
  <si>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</si>
  <si>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</si>
  <si>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</si>
  <si>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</si>
  <si>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</si>
  <si>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</si>
  <si>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</si>
  <si>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</si>
  <si>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</si>
  <si>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</si>
  <si>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</si>
  <si>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</si>
  <si>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</si>
  <si>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</si>
  <si>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</si>
  <si>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</si>
  <si>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</si>
  <si>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</si>
  <si>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</si>
  <si>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</si>
  <si>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</si>
  <si>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</si>
  <si>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</si>
  <si>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</si>
  <si>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</si>
  <si>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</si>
  <si>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</si>
  <si>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</si>
  <si>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</si>
  <si>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</si>
  <si>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</si>
  <si>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</si>
  <si>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</si>
  <si>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</si>
  <si>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</si>
  <si>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</si>
  <si>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</si>
  <si>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</si>
  <si>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</si>
  <si>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</si>
  <si>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</si>
  <si>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</si>
  <si>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</si>
  <si>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</si>
  <si>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</si>
  <si>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</si>
  <si>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</si>
  <si>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</si>
  <si>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</si>
  <si>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</si>
  <si>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</si>
  <si>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</si>
  <si>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</si>
  <si>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</si>
  <si>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</si>
  <si>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</si>
  <si>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</si>
  <si>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</si>
  <si>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</si>
  <si>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</si>
  <si>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</si>
  <si>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</si>
  <si>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</si>
  <si>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</si>
  <si>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</si>
  <si>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</si>
  <si>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</si>
  <si>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</si>
  <si>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</si>
  <si>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</si>
  <si>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</si>
  <si>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</si>
  <si>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</si>
  <si>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</si>
  <si>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</si>
  <si>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</si>
  <si>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</si>
  <si>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</si>
  <si>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</si>
  <si>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</si>
  <si>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</si>
  <si>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</si>
  <si>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</si>
  <si>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</si>
  <si>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</si>
  <si>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</si>
  <si>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</si>
  <si>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</si>
  <si>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</si>
  <si>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</si>
  <si>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</si>
  <si>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</si>
  <si>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</si>
  <si>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</si>
  <si>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</si>
  <si>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</si>
  <si>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</si>
  <si>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</si>
  <si>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</si>
  <si>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</si>
  <si>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</si>
  <si>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</si>
  <si>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</si>
  <si>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</si>
  <si>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</si>
  <si>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</si>
  <si>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</si>
  <si>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</si>
  <si>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</si>
  <si>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</si>
  <si>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</si>
  <si>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</si>
  <si>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</si>
  <si>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</si>
  <si>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</si>
  <si>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</si>
  <si>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</si>
  <si>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</si>
  <si>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</si>
  <si>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</si>
  <si>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</si>
  <si>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</si>
  <si>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</si>
  <si>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</si>
  <si>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</si>
  <si>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</si>
  <si>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</si>
  <si>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</si>
  <si>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</si>
  <si>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</si>
  <si>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</si>
  <si>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</si>
  <si>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</si>
  <si>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</si>
  <si>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</si>
  <si>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</si>
  <si>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</si>
  <si>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</si>
  <si>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</si>
  <si>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</si>
  <si>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</si>
  <si>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</si>
  <si>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</si>
  <si>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</si>
  <si>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</si>
  <si>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</si>
  <si>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</si>
  <si>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</si>
  <si>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</si>
  <si>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</si>
  <si>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</si>
  <si>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</si>
  <si>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</si>
  <si>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</si>
  <si>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</si>
  <si>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</si>
  <si>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</si>
  <si>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</si>
  <si>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</si>
  <si>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</si>
  <si>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</si>
  <si>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</si>
  <si>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</si>
  <si>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</si>
  <si>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</si>
  <si>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</si>
  <si>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</si>
  <si>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</si>
  <si>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</si>
  <si>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</si>
  <si>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</si>
  <si>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</si>
  <si>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</si>
  <si>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</si>
  <si>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</si>
  <si>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</si>
  <si>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</si>
  <si>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</si>
  <si>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</si>
  <si>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</si>
  <si>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</si>
  <si>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</si>
  <si>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</si>
  <si>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</si>
  <si>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</si>
  <si>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</si>
  <si>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</si>
  <si>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</si>
  <si>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</si>
  <si>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</si>
  <si>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</si>
  <si>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</si>
  <si>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</si>
  <si>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</si>
  <si>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</si>
  <si>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</si>
  <si>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</si>
  <si>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</si>
  <si>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</si>
  <si>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</si>
  <si>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</si>
  <si>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</si>
  <si>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</si>
  <si>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</si>
  <si>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</si>
  <si>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</si>
  <si>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</si>
  <si>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</si>
  <si>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</si>
  <si>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</si>
  <si>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</si>
  <si>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</si>
  <si>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</si>
  <si>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</si>
  <si>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</si>
  <si>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</si>
  <si>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</si>
  <si>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</si>
  <si>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</si>
  <si>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</si>
  <si>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</si>
  <si>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</si>
  <si>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</si>
  <si>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</si>
  <si>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</si>
  <si>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</si>
  <si>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</si>
  <si>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</si>
  <si>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</si>
  <si>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</si>
  <si>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</si>
  <si>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</si>
  <si>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</si>
  <si>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</si>
  <si>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</si>
  <si>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</si>
  <si>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</si>
  <si>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</si>
  <si>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</si>
  <si>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</si>
  <si>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</si>
  <si>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</si>
  <si>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</si>
  <si>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</si>
  <si>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</si>
  <si>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</si>
  <si>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</si>
  <si>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</si>
  <si>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</si>
  <si>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</si>
  <si>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</si>
  <si>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</si>
  <si>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</si>
  <si>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</si>
  <si>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</si>
  <si>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</si>
  <si>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</si>
  <si>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</si>
  <si>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</si>
  <si>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</si>
  <si>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</si>
  <si>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</si>
  <si>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</si>
  <si>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</si>
  <si>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</si>
  <si>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</si>
  <si>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</si>
  <si>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</si>
  <si>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</si>
  <si>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</si>
  <si>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</si>
  <si>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</si>
  <si>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</si>
  <si>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</si>
  <si>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</si>
  <si>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</si>
  <si>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</si>
  <si>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</si>
  <si>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</si>
  <si>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</si>
  <si>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</si>
  <si>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</si>
  <si>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</si>
  <si>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</si>
  <si>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</si>
  <si>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</si>
  <si>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</si>
  <si>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</si>
  <si>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</si>
  <si>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</si>
  <si>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</si>
  <si>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</si>
  <si>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</si>
  <si>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</si>
  <si>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</si>
  <si>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</si>
  <si>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</si>
  <si>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</si>
  <si>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</si>
  <si>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</si>
  <si>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</si>
  <si>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</si>
  <si>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</si>
  <si>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</si>
  <si>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</si>
  <si>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</si>
  <si>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</si>
  <si>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</si>
  <si>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</si>
  <si>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</si>
  <si>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</si>
  <si>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</si>
  <si>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</si>
  <si>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</si>
  <si>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</si>
  <si>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</si>
  <si>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</si>
  <si>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</si>
  <si>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</si>
  <si>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</si>
  <si>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</si>
  <si>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</si>
  <si>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</si>
  <si>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</si>
  <si>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</si>
  <si>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</si>
  <si>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</si>
  <si>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</si>
  <si>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</si>
  <si>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</si>
  <si>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</si>
  <si>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</si>
  <si>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</si>
  <si>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</si>
  <si>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</si>
  <si>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</si>
  <si>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</si>
  <si>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</si>
  <si>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</si>
  <si>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</si>
  <si>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</si>
  <si>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</si>
  <si>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</si>
  <si>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</si>
  <si>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</si>
  <si>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</si>
  <si>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</si>
  <si>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</si>
  <si>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</si>
  <si>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</si>
  <si>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</si>
  <si>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</si>
  <si>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</si>
  <si>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</si>
  <si>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</si>
  <si>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</si>
  <si>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</si>
  <si>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</si>
  <si>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</si>
  <si>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</si>
  <si>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</si>
  <si>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</si>
  <si>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</si>
  <si>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</si>
  <si>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</si>
  <si>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</si>
  <si>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</si>
  <si>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</si>
  <si>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</si>
  <si>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</si>
  <si>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</si>
  <si>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</si>
  <si>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</si>
  <si>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</si>
  <si>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</si>
  <si>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</si>
  <si>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</si>
  <si>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</si>
  <si>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</si>
  <si>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</si>
  <si>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</si>
  <si>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</si>
  <si>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</si>
  <si>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</si>
  <si>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</si>
  <si>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</si>
  <si>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</si>
  <si>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</si>
  <si>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</si>
  <si>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</si>
  <si>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</si>
  <si>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</si>
  <si>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</si>
  <si>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</si>
  <si>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</si>
  <si>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</si>
  <si>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</si>
  <si>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</si>
  <si>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</si>
  <si>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</si>
  <si>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</si>
  <si>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</si>
  <si>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</si>
  <si>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</si>
  <si>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</si>
  <si>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</si>
  <si>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</si>
  <si>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</si>
  <si>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</si>
  <si>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</si>
  <si>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</si>
  <si>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</si>
  <si>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</si>
  <si>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</si>
  <si>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</si>
  <si>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</si>
  <si>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</si>
  <si>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</si>
  <si>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</si>
  <si>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</si>
  <si>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</si>
  <si>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</si>
  <si>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</si>
  <si>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</si>
  <si>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</si>
  <si>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</si>
  <si>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</si>
  <si>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</si>
  <si>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</si>
  <si>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</si>
  <si>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</si>
  <si>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</si>
  <si>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</si>
  <si>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</si>
  <si>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</si>
  <si>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</si>
  <si>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</si>
  <si>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</si>
  <si>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</si>
  <si>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</si>
  <si>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</si>
  <si>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</si>
  <si>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</si>
  <si>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</si>
  <si>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</si>
  <si>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</si>
  <si>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</si>
  <si>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</si>
  <si>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</si>
  <si>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</si>
  <si>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</si>
  <si>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</si>
  <si>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</si>
  <si>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</si>
  <si>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</si>
  <si>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</si>
  <si>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</si>
  <si>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</si>
  <si>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</si>
  <si>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</si>
  <si>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</si>
  <si>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</si>
  <si>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</si>
  <si>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</si>
  <si>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</si>
  <si>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</si>
  <si>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</si>
  <si>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</si>
  <si>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</si>
  <si>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</si>
  <si>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</si>
  <si>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</si>
  <si>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</si>
  <si>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</si>
  <si>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</si>
  <si>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</si>
  <si>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</si>
  <si>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</si>
  <si>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</si>
  <si>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</si>
  <si>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</si>
  <si>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</si>
  <si>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</si>
  <si>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</si>
  <si>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</si>
  <si>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</si>
  <si>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</si>
  <si>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</si>
  <si>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</si>
  <si>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</si>
  <si>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</si>
  <si>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</si>
  <si>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</si>
  <si>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</si>
  <si>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</si>
  <si>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</si>
  <si>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</si>
  <si>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</si>
  <si>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</si>
  <si>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</si>
  <si>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</si>
  <si>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</si>
  <si>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</si>
  <si>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</si>
  <si>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</si>
  <si>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</si>
  <si>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</si>
  <si>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</si>
  <si>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</si>
  <si>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</si>
  <si>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</si>
  <si>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</si>
  <si>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</si>
  <si>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</si>
  <si>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</si>
  <si>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</si>
  <si>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</si>
  <si>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</si>
  <si>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</si>
  <si>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</si>
  <si>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</si>
  <si>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</si>
  <si>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</si>
  <si>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</si>
  <si>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</si>
  <si>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</si>
  <si>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</si>
  <si>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</si>
  <si>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</si>
  <si>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</si>
  <si>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</si>
  <si>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</si>
  <si>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</si>
  <si>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</si>
  <si>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</si>
  <si>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</si>
  <si>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</si>
  <si>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</si>
  <si>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</si>
  <si>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</si>
  <si>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</si>
  <si>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</si>
  <si>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</si>
  <si>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</si>
  <si>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</si>
  <si>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</si>
  <si>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</si>
  <si>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</si>
  <si>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</si>
  <si>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</si>
  <si>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</si>
  <si>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</si>
  <si>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</si>
  <si>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</si>
  <si>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</si>
  <si>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</si>
  <si>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</si>
  <si>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</si>
  <si>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</si>
  <si>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</si>
  <si>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</si>
  <si>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</si>
  <si>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</si>
  <si>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</si>
  <si>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</si>
  <si>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</si>
  <si>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</si>
  <si>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</si>
  <si>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</si>
  <si>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</si>
  <si>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</si>
  <si>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</si>
  <si>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</si>
  <si>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</si>
  <si>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</si>
  <si>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</si>
  <si>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</si>
  <si>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</si>
  <si>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</si>
  <si>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</si>
  <si>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</si>
  <si>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</si>
  <si>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</si>
  <si>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</si>
  <si>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</si>
  <si>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</si>
  <si>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</si>
  <si>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</si>
  <si>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</si>
  <si>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</si>
  <si>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</si>
  <si>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</si>
  <si>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</si>
  <si>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</si>
  <si>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</si>
  <si>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</si>
  <si>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</si>
  <si>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</si>
  <si>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</si>
  <si>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</si>
  <si>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</si>
  <si>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</si>
  <si>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</si>
  <si>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</si>
  <si>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</si>
  <si>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</si>
  <si>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</si>
  <si>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</si>
  <si>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</si>
  <si>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</si>
  <si>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</si>
  <si>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</si>
  <si>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</si>
  <si>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</si>
  <si>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</si>
  <si>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</si>
  <si>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</si>
  <si>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</si>
  <si>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</si>
  <si>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</si>
  <si>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</si>
  <si>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</si>
  <si>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</si>
  <si>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</si>
  <si>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</si>
  <si>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</si>
  <si>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</si>
  <si>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</si>
  <si>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</si>
  <si>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</si>
  <si>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</si>
  <si>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</si>
  <si>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</si>
  <si>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</si>
  <si>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</si>
  <si>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</si>
  <si>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</si>
  <si>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</si>
  <si>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</si>
  <si>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</si>
  <si>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</si>
  <si>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</si>
  <si>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</si>
  <si>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</si>
  <si>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</si>
  <si>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</si>
  <si>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</si>
  <si>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</si>
  <si>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</si>
  <si>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</si>
  <si>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</si>
  <si>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</si>
  <si>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</si>
  <si>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</si>
  <si>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</si>
  <si>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</si>
  <si>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</si>
  <si>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</si>
  <si>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</si>
  <si>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</si>
  <si>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</si>
  <si>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</si>
  <si>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</si>
  <si>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</si>
  <si>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</si>
  <si>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</si>
  <si>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</si>
  <si>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</si>
  <si>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</si>
  <si>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</si>
  <si>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</si>
  <si>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</si>
  <si>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</si>
  <si>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</si>
  <si>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</si>
  <si>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</si>
  <si>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</si>
  <si>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</si>
  <si>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</si>
  <si>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</si>
  <si>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</si>
  <si>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</si>
  <si>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</si>
  <si>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</si>
  <si>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</si>
  <si>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</si>
  <si>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</si>
  <si>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</si>
  <si>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</si>
  <si>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</si>
  <si>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</si>
  <si>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</si>
  <si>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</si>
  <si>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</si>
  <si>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</si>
  <si>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</si>
  <si>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</si>
  <si>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</si>
  <si>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</si>
  <si>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</si>
  <si>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</si>
  <si>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</si>
  <si>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</si>
  <si>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</si>
  <si>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</si>
  <si>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</si>
  <si>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</si>
  <si>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</si>
  <si>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</si>
  <si>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</si>
  <si>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</si>
  <si>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</si>
  <si>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</si>
  <si>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</si>
  <si>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</si>
  <si>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</si>
  <si>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</si>
  <si>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</si>
  <si>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</si>
  <si>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</si>
  <si>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</si>
  <si>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</si>
  <si>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</si>
  <si>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</si>
  <si>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</si>
  <si>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</si>
  <si>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</si>
  <si>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</si>
  <si>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</si>
  <si>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</si>
  <si>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</si>
  <si>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</si>
  <si>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</si>
  <si>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</si>
  <si>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</si>
  <si>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</si>
  <si>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</si>
  <si>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</si>
  <si>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</si>
  <si>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</si>
  <si>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</si>
  <si>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</si>
  <si>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</si>
  <si>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</si>
  <si>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</si>
  <si>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</si>
  <si>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</si>
  <si>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</si>
  <si>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</si>
  <si>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</si>
  <si>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</si>
  <si>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</si>
  <si>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</si>
  <si>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</si>
  <si>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</si>
  <si>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</si>
  <si>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</si>
  <si>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</si>
  <si>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</si>
  <si>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</si>
  <si>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</si>
  <si>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</si>
  <si>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</si>
  <si>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</si>
  <si>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</si>
  <si>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</si>
  <si>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</si>
  <si>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</si>
  <si>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</si>
  <si>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</si>
  <si>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</si>
  <si>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</si>
  <si>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</si>
  <si>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</si>
  <si>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</si>
  <si>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</si>
  <si>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</si>
  <si>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</si>
  <si>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</si>
  <si>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</si>
  <si>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</si>
  <si>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</si>
  <si>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</si>
  <si>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</si>
  <si>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</si>
  <si>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</si>
  <si>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</si>
  <si>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</si>
  <si>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</si>
  <si>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</si>
  <si>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</si>
  <si>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</si>
  <si>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</si>
  <si>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</si>
  <si>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</si>
  <si>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</si>
  <si>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</si>
  <si>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</si>
  <si>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</si>
  <si>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</si>
  <si>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</si>
  <si>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</si>
  <si>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</si>
  <si>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</si>
  <si>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</si>
  <si>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</si>
  <si>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</si>
  <si>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</si>
  <si>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</si>
  <si>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</si>
  <si>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</si>
  <si>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</si>
  <si>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</si>
  <si>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</si>
  <si>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</si>
  <si>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</si>
  <si>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</si>
  <si>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</si>
  <si>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</si>
  <si>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</si>
  <si>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</si>
  <si>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</si>
  <si>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</si>
  <si>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</si>
  <si>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</si>
  <si>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</si>
  <si>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</si>
  <si>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</si>
  <si>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</si>
  <si>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</si>
  <si>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</si>
  <si>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</si>
  <si>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</si>
  <si>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</si>
  <si>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</si>
  <si>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</si>
  <si>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</si>
  <si>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</si>
  <si>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</si>
  <si>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</si>
  <si>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</si>
  <si>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</si>
  <si>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</si>
  <si>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</si>
  <si>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</si>
  <si>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</si>
  <si>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</si>
  <si>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</si>
  <si>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</si>
  <si>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</si>
  <si>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</si>
  <si>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</si>
  <si>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</si>
  <si>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</si>
  <si>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</si>
  <si>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</si>
  <si>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</si>
  <si>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</si>
  <si>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</si>
  <si>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</si>
  <si>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</si>
  <si>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</si>
  <si>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</si>
  <si>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</si>
  <si>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</si>
  <si>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</si>
  <si>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</si>
  <si>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</si>
  <si>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</si>
  <si>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</si>
  <si>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</si>
  <si>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</si>
  <si>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</si>
  <si>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</si>
  <si>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</si>
  <si>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</si>
  <si>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</si>
  <si>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</si>
  <si>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</si>
  <si>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</si>
  <si>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</si>
  <si>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</si>
  <si>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</si>
  <si>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</si>
  <si>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</si>
  <si>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</si>
  <si>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</si>
  <si>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</si>
  <si>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</si>
  <si>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</si>
  <si>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</si>
  <si>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</si>
  <si>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</si>
  <si>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</si>
  <si>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</si>
  <si>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</si>
  <si>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</si>
  <si>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</si>
  <si>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</si>
  <si>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</si>
  <si>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</si>
  <si>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</si>
  <si>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</si>
  <si>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</si>
  <si>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</si>
  <si>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</si>
  <si>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</si>
  <si>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</si>
  <si>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</si>
  <si>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</si>
  <si>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</si>
  <si>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</si>
  <si>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</si>
  <si>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</si>
  <si>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</si>
  <si>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</si>
  <si>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</si>
  <si>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</si>
  <si>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</si>
  <si>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</si>
  <si>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</si>
  <si>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</si>
  <si>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</si>
  <si>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</si>
  <si>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</si>
  <si>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</si>
  <si>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</si>
  <si>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</si>
  <si>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</si>
  <si>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</si>
  <si>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</si>
  <si>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</si>
  <si>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</si>
  <si>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</si>
  <si>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</si>
  <si>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</si>
  <si>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</si>
  <si>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</si>
  <si>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</si>
  <si>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</si>
  <si>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</si>
  <si>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</si>
  <si>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</si>
  <si>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</si>
  <si>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</si>
  <si>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</si>
  <si>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</si>
  <si>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</si>
  <si>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</si>
  <si>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</si>
  <si>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</si>
  <si>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</si>
  <si>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</si>
  <si>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</si>
  <si>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</si>
  <si>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</si>
  <si>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</si>
  <si>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</si>
  <si>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</si>
  <si>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</si>
  <si>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</si>
  <si>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</si>
  <si>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</si>
  <si>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</si>
  <si>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</si>
  <si>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</si>
  <si>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</si>
  <si>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</si>
  <si>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</si>
  <si>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</si>
  <si>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</si>
  <si>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</si>
  <si>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</si>
  <si>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</si>
  <si>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</si>
  <si>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</si>
  <si>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</si>
  <si>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</si>
  <si>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</si>
  <si>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</si>
  <si>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</si>
  <si>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</si>
  <si>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</si>
  <si>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</si>
  <si>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</si>
  <si>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</si>
  <si>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</si>
  <si>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</si>
  <si>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</si>
  <si>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</si>
  <si>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</si>
  <si>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</si>
  <si>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</si>
  <si>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</si>
  <si>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</si>
  <si>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</si>
  <si>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</si>
  <si>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</si>
  <si>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</si>
  <si>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</si>
  <si>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</si>
  <si>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</si>
  <si>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</si>
  <si>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</si>
  <si>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</si>
  <si>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</si>
  <si>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</si>
  <si>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</si>
  <si>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</si>
  <si>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</si>
  <si>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</si>
  <si>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</si>
  <si>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</si>
  <si>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</si>
  <si>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</si>
  <si>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</si>
  <si>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</si>
  <si>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</si>
  <si>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</si>
  <si>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</si>
  <si>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</si>
  <si>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</si>
  <si>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</si>
  <si>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</si>
  <si>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</si>
  <si>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</si>
  <si>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</si>
  <si>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</si>
  <si>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</si>
  <si>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</si>
  <si>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</si>
  <si>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</si>
  <si>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</si>
  <si>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</si>
  <si>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</si>
  <si>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</si>
  <si>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</si>
  <si>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</si>
  <si>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</si>
  <si>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</si>
  <si>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</si>
  <si>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</si>
  <si>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</si>
  <si>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</si>
  <si>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</si>
  <si>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</si>
  <si>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</si>
  <si>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</si>
  <si>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</si>
  <si>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</si>
  <si>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</si>
  <si>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</si>
  <si>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</si>
  <si>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</si>
  <si>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</si>
  <si>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</si>
  <si>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</si>
  <si>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</si>
  <si>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</si>
  <si>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</si>
  <si>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</si>
  <si>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</si>
  <si>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</si>
  <si>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</si>
  <si>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</si>
  <si>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</si>
  <si>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</si>
  <si>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</si>
  <si>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</si>
  <si>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</si>
  <si>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</si>
  <si>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</si>
  <si>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</si>
  <si>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</si>
  <si>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</si>
  <si>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</si>
  <si>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</si>
  <si>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</si>
  <si>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</si>
  <si>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</si>
  <si>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</si>
  <si>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</si>
  <si>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</si>
  <si>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</si>
  <si>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</si>
  <si>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</si>
  <si>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</si>
  <si>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</si>
  <si>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</si>
  <si>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</si>
  <si>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</si>
  <si>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</si>
  <si>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</si>
  <si>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</si>
  <si>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</si>
  <si>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</si>
  <si>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</si>
  <si>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</si>
  <si>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</si>
  <si>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</si>
  <si>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</si>
  <si>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</si>
  <si>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</si>
  <si>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</si>
  <si>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</si>
  <si>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</si>
  <si>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</si>
  <si>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</si>
  <si>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</si>
  <si>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</si>
  <si>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</si>
  <si>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</si>
  <si>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</si>
  <si>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</si>
  <si>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</si>
  <si>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</si>
  <si>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</si>
  <si>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</si>
  <si>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</si>
  <si>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</si>
  <si>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</si>
  <si>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</si>
  <si>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</si>
  <si>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</si>
  <si>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</si>
  <si>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</si>
  <si>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</si>
  <si>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</si>
  <si>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</si>
  <si>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</si>
  <si>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</si>
  <si>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</si>
  <si>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</si>
  <si>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</si>
  <si>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</si>
  <si>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</si>
  <si>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</si>
  <si>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</si>
  <si>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</si>
  <si>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</si>
  <si>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</si>
  <si>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</si>
  <si>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</si>
  <si>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</si>
  <si>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</si>
  <si>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</si>
  <si>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</si>
  <si>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</si>
  <si>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</si>
  <si>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</si>
  <si>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</si>
  <si>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</si>
  <si>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</si>
  <si>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</si>
  <si>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</si>
  <si>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</si>
  <si>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</si>
  <si>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</si>
  <si>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</si>
  <si>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</si>
  <si>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</si>
  <si>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</si>
  <si>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</si>
  <si>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</si>
  <si>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</si>
  <si>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</si>
  <si>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</si>
  <si>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</si>
  <si>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</si>
  <si>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</si>
  <si>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</si>
  <si>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</si>
  <si>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</si>
  <si>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</si>
  <si>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</si>
  <si>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</si>
  <si>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</si>
  <si>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</si>
  <si>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</si>
  <si>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</si>
  <si>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</si>
  <si>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</si>
  <si>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</si>
  <si>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</si>
  <si>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</si>
  <si>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</si>
  <si>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</si>
  <si>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</si>
  <si>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</si>
  <si>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</si>
  <si>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</si>
  <si>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</si>
  <si>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</si>
  <si>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</si>
  <si>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</si>
  <si>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</si>
  <si>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</si>
  <si>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</si>
  <si>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</si>
  <si>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</si>
  <si>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</si>
  <si>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</si>
  <si>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</si>
  <si>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</si>
  <si>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</si>
  <si>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</si>
  <si>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</si>
  <si>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</si>
  <si>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</si>
  <si>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</si>
  <si>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</si>
  <si>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</si>
  <si>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</si>
  <si>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</si>
  <si>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</si>
  <si>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</si>
  <si>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</si>
  <si>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</si>
  <si>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</si>
  <si>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</si>
  <si>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</si>
  <si>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</si>
  <si>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</si>
  <si>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</si>
  <si>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</si>
  <si>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</si>
  <si>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</si>
  <si>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</si>
  <si>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</si>
  <si>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</si>
  <si>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</si>
  <si>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</si>
  <si>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</si>
  <si>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</si>
  <si>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</si>
  <si>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</si>
  <si>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</si>
  <si>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</si>
  <si>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</si>
  <si>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</si>
  <si>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</si>
  <si>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</si>
  <si>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</si>
  <si>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</si>
  <si>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</si>
  <si>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</si>
  <si>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</si>
  <si>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</si>
  <si>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</si>
  <si>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</si>
  <si>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</si>
  <si>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</si>
  <si>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</si>
  <si>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</si>
  <si>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</si>
  <si>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</si>
  <si>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</si>
  <si>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</si>
  <si>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</si>
  <si>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</si>
  <si>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</si>
  <si>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</si>
  <si>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</si>
  <si>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</si>
  <si>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</si>
  <si>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</si>
  <si>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</si>
  <si>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</si>
  <si>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</si>
  <si>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</si>
  <si>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</si>
  <si>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</si>
  <si>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</si>
  <si>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</si>
  <si>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</si>
  <si>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</si>
  <si>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</si>
  <si>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</si>
  <si>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</si>
  <si>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</si>
  <si>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</si>
  <si>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</si>
  <si>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</si>
  <si>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</si>
  <si>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</si>
  <si>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</si>
  <si>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</si>
  <si>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</si>
  <si>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</si>
  <si>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</si>
  <si>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</si>
  <si>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</si>
  <si>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</si>
  <si>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</si>
  <si>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</si>
  <si>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</si>
  <si>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</si>
  <si>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</si>
  <si>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</si>
  <si>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</si>
  <si>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</si>
  <si>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</si>
  <si>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</si>
  <si>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</si>
  <si>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</si>
  <si>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</si>
  <si>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</si>
  <si>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</si>
  <si>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</si>
  <si>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</si>
  <si>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</si>
  <si>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</si>
  <si>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</si>
  <si>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</si>
  <si>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</si>
  <si>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</si>
  <si>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</si>
  <si>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</si>
  <si>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</si>
  <si>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</si>
  <si>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</si>
  <si>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</si>
  <si>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</si>
  <si>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</si>
  <si>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</si>
  <si>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</si>
  <si>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</si>
  <si>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</si>
  <si>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</si>
  <si>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</si>
  <si>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</si>
  <si>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</si>
  <si>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</si>
  <si>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</si>
  <si>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</si>
  <si>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</si>
  <si>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</si>
  <si>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</si>
  <si>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</si>
  <si>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</si>
  <si>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</si>
  <si>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</si>
  <si>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</si>
  <si>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</si>
  <si>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</si>
  <si>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</si>
  <si>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</si>
  <si>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</si>
  <si>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</si>
  <si>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</si>
  <si>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</si>
  <si>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</si>
  <si>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</si>
  <si>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</si>
  <si>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</si>
  <si>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</si>
  <si>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</si>
  <si>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</si>
  <si>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</si>
  <si>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</si>
  <si>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</si>
  <si>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</si>
  <si>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</si>
  <si>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</si>
  <si>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</si>
  <si>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</si>
  <si>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</si>
  <si>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</si>
  <si>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</si>
  <si>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</si>
  <si>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</si>
  <si>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</si>
  <si>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</si>
  <si>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</si>
  <si>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</si>
  <si>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</si>
  <si>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</si>
  <si>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</si>
  <si>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</si>
  <si>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</si>
  <si>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</si>
  <si>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</si>
  <si>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</si>
  <si>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</si>
  <si>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</si>
  <si>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</si>
  <si>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</si>
  <si>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</si>
  <si>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</si>
  <si>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</si>
  <si>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</si>
  <si>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</si>
  <si>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</si>
  <si>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</si>
  <si>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</si>
  <si>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</si>
  <si>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</si>
  <si>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</si>
  <si>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</si>
  <si>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</si>
  <si>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</si>
  <si>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</si>
  <si>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</si>
  <si>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</si>
  <si>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</si>
  <si>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</si>
  <si>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</si>
  <si>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</si>
  <si>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</si>
  <si>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</si>
  <si>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</si>
  <si>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</si>
  <si>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</si>
  <si>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</si>
  <si>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</si>
  <si>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</si>
  <si>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</si>
  <si>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</si>
  <si>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</si>
  <si>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</si>
  <si>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</si>
  <si>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</si>
  <si>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</si>
  <si>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</si>
  <si>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</si>
  <si>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</si>
  <si>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</si>
  <si>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</si>
  <si>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</si>
  <si>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</si>
  <si>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</si>
  <si>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</si>
  <si>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</si>
  <si>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</si>
  <si>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</si>
  <si>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</si>
  <si>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</si>
  <si>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</si>
  <si>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</si>
  <si>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</si>
  <si>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</si>
  <si>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</si>
  <si>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</si>
  <si>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</si>
  <si>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</si>
  <si>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</si>
  <si>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</si>
  <si>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</si>
  <si>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</si>
  <si>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</si>
  <si>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</si>
  <si>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</si>
  <si>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</si>
  <si>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</si>
  <si>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</si>
  <si>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</si>
  <si>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</si>
  <si>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</si>
  <si>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</si>
  <si>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</si>
  <si>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</si>
  <si>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</si>
  <si>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</si>
  <si>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</si>
  <si>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</si>
  <si>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</si>
  <si>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</si>
  <si>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</si>
  <si>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</si>
  <si>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</si>
  <si>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</si>
  <si>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</si>
  <si>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</si>
  <si>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</si>
  <si>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</si>
  <si>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</si>
  <si>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</si>
  <si>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</si>
  <si>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</si>
  <si>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</si>
  <si>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</si>
  <si>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</si>
  <si>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</si>
  <si>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</si>
  <si>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</si>
  <si>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</si>
  <si>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</si>
  <si>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</si>
  <si>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</si>
  <si>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</si>
  <si>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</si>
  <si>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</si>
  <si>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</si>
  <si>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</si>
  <si>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</si>
  <si>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</si>
  <si>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</si>
  <si>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</si>
  <si>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</si>
  <si>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</si>
  <si>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</si>
  <si>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</si>
  <si>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</si>
  <si>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</si>
  <si>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</si>
  <si>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</si>
  <si>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</si>
  <si>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</si>
  <si>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</si>
  <si>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</si>
  <si>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</si>
  <si>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</si>
  <si>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</si>
  <si>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</si>
  <si>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</si>
  <si>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</si>
  <si>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</si>
  <si>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</si>
  <si>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</si>
  <si>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</si>
  <si>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</si>
  <si>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</si>
  <si>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</si>
  <si>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</si>
  <si>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</si>
  <si>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</si>
  <si>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</si>
  <si>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</si>
  <si>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</si>
  <si>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</si>
  <si>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</si>
  <si>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</si>
  <si>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</si>
  <si>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</si>
  <si>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</si>
  <si>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</si>
  <si>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</si>
  <si>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</si>
  <si>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</si>
  <si>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</si>
  <si>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</si>
  <si>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</si>
  <si>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</si>
  <si>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</si>
  <si>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</si>
  <si>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</si>
  <si>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</si>
  <si>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</si>
  <si>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</si>
  <si>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</si>
  <si>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</si>
  <si>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</si>
  <si>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</si>
  <si>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</si>
  <si>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</si>
  <si>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</si>
  <si>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</si>
  <si>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</si>
  <si>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</si>
  <si>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</si>
  <si>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</si>
  <si>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</si>
  <si>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</si>
  <si>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</si>
  <si>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</si>
  <si>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</si>
  <si>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</si>
  <si>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</si>
  <si>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</si>
  <si>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</si>
  <si>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</si>
  <si>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</si>
  <si>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</si>
  <si>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</si>
  <si>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</si>
  <si>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</si>
  <si>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</si>
  <si>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</si>
  <si>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</si>
  <si>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</si>
  <si>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</si>
  <si>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</si>
  <si>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</si>
  <si>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</si>
  <si>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</si>
  <si>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</si>
  <si>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</si>
  <si>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</si>
  <si>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</si>
  <si>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</si>
  <si>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</si>
  <si>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</si>
  <si>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</si>
  <si>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</si>
  <si>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</si>
  <si>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</si>
  <si>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</si>
  <si>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</si>
  <si>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</si>
  <si>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</si>
  <si>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</si>
  <si>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</si>
  <si>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</si>
  <si>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</si>
  <si>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</si>
  <si>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</si>
  <si>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</si>
  <si>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</si>
  <si>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</si>
  <si>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</si>
  <si>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</si>
  <si>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</si>
  <si>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</si>
  <si>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</si>
  <si>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</si>
  <si>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</si>
  <si>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</si>
  <si>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</si>
  <si>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</si>
  <si>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</si>
  <si>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</si>
  <si>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</si>
  <si>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</si>
  <si>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</si>
  <si>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</si>
  <si>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</si>
  <si>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</si>
  <si>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</si>
  <si>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</si>
  <si>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</si>
  <si>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</si>
  <si>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</si>
  <si>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</si>
  <si>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</si>
  <si>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</si>
  <si>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</si>
  <si>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</si>
  <si>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</si>
  <si>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</si>
  <si>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</si>
  <si>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</si>
  <si>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</si>
  <si>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</si>
  <si>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</si>
  <si>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</si>
  <si>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</si>
  <si>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</si>
  <si>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</si>
  <si>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</si>
  <si>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</si>
  <si>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</si>
  <si>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</si>
  <si>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</si>
  <si>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</si>
  <si>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</si>
  <si>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</si>
  <si>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</si>
  <si>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</si>
  <si>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</si>
  <si>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</si>
  <si>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</si>
  <si>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</si>
  <si>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</si>
  <si>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</si>
  <si>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</si>
  <si>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</si>
  <si>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</si>
  <si>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</si>
  <si>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</si>
  <si>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</si>
  <si>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</si>
  <si>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</si>
  <si>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</si>
  <si>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</si>
  <si>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</si>
  <si>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</si>
  <si>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</si>
  <si>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</si>
  <si>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</si>
  <si>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</si>
  <si>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</si>
  <si>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</si>
  <si>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</si>
  <si>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</si>
  <si>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</si>
  <si>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</si>
  <si>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</si>
  <si>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</si>
  <si>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</si>
  <si>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</si>
  <si>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</si>
  <si>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</si>
  <si>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</si>
  <si>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</si>
  <si>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</si>
  <si>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</si>
  <si>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</si>
  <si>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</si>
  <si>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</si>
  <si>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</si>
  <si>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</si>
  <si>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</si>
  <si>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</si>
  <si>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</si>
  <si>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</si>
  <si>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</si>
  <si>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</si>
  <si>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</si>
  <si>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</si>
  <si>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</si>
  <si>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</si>
  <si>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</si>
  <si>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</si>
  <si>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</si>
  <si>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</si>
  <si>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</si>
  <si>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</si>
  <si>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</si>
  <si>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</si>
  <si>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</si>
  <si>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</si>
  <si>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</si>
  <si>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</si>
  <si>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</si>
  <si>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</si>
  <si>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</si>
  <si>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</si>
  <si>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</si>
  <si>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</si>
  <si>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</si>
  <si>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</si>
  <si>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</si>
  <si>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</si>
  <si>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</si>
  <si>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</si>
  <si>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</si>
  <si>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</si>
  <si>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</si>
  <si>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</si>
  <si>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</si>
  <si>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</si>
  <si>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</si>
  <si>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</si>
  <si>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</si>
  <si>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</si>
  <si>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</si>
  <si>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</si>
  <si>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</si>
  <si>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</si>
  <si>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</si>
  <si>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</si>
  <si>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</si>
  <si>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</si>
  <si>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</si>
  <si>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</si>
  <si>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</si>
  <si>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</si>
  <si>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</si>
  <si>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</si>
  <si>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</si>
  <si>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</si>
  <si>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</si>
  <si>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</si>
  <si>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</si>
  <si>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</si>
  <si>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</si>
  <si>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</si>
  <si>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</si>
  <si>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</si>
  <si>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</si>
  <si>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</si>
  <si>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</si>
  <si>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</si>
  <si>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</si>
  <si>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</si>
  <si>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</si>
  <si>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</si>
  <si>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</si>
  <si>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</si>
  <si>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</si>
  <si>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</si>
  <si>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</si>
  <si>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</si>
  <si>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</si>
  <si>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</si>
  <si>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</si>
  <si>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</si>
  <si>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</si>
  <si>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</si>
  <si>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</si>
  <si>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</si>
  <si>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</si>
  <si>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</si>
  <si>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</si>
  <si>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</si>
  <si>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</si>
  <si>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</si>
  <si>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</si>
  <si>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</si>
  <si>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</si>
  <si>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</si>
  <si>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</si>
  <si>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</si>
  <si>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</si>
  <si>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</si>
  <si>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</si>
  <si>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</si>
  <si>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</si>
  <si>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</si>
  <si>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</si>
  <si>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</si>
  <si>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</si>
  <si>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</si>
  <si>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</si>
  <si>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</si>
  <si>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</si>
  <si>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</si>
  <si>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</si>
  <si>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</si>
  <si>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</si>
  <si>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</si>
  <si>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</si>
  <si>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</si>
  <si>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</si>
  <si>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</si>
  <si>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</si>
  <si>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</si>
  <si>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</si>
  <si>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</si>
  <si>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</si>
  <si>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</si>
  <si>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</si>
  <si>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</si>
  <si>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</si>
  <si>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</si>
  <si>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</si>
  <si>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</si>
  <si>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</si>
  <si>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</si>
  <si>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</si>
  <si>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</si>
  <si>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</si>
  <si>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</si>
  <si>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</si>
  <si>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</si>
  <si>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</si>
  <si>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</si>
  <si>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</si>
  <si>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</si>
  <si>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</si>
  <si>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</si>
  <si>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</si>
  <si>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</si>
  <si>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</si>
  <si>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</si>
  <si>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</si>
  <si>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</si>
  <si>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</si>
  <si>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</si>
  <si>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</si>
  <si>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</si>
  <si>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</si>
  <si>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</si>
  <si>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</si>
  <si>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</si>
  <si>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</si>
  <si>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</si>
  <si>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</si>
  <si>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</si>
  <si>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</si>
  <si>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</si>
  <si>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</si>
  <si>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</si>
  <si>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</si>
  <si>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</si>
  <si>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</si>
  <si>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</si>
  <si>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</si>
  <si>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</si>
  <si>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</si>
  <si>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</si>
  <si>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</si>
  <si>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</si>
  <si>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</si>
  <si>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</si>
  <si>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</si>
  <si>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</si>
  <si>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</si>
  <si>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</si>
  <si>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</si>
  <si>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</si>
  <si>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</si>
  <si>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</si>
  <si>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</si>
  <si>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</si>
  <si>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</si>
  <si>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</si>
  <si>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</si>
  <si>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</si>
  <si>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</si>
  <si>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</si>
  <si>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</si>
  <si>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</si>
  <si>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</si>
  <si>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</si>
  <si>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</si>
  <si>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</si>
  <si>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</si>
  <si>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</si>
  <si>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</si>
  <si>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</si>
  <si>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</si>
  <si>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</si>
  <si>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</si>
  <si>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</si>
  <si>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</si>
  <si>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</si>
  <si>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</si>
  <si>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</si>
  <si>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</si>
  <si>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</si>
  <si>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</si>
  <si>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</si>
  <si>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</si>
  <si>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</si>
  <si>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</si>
  <si>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</si>
  <si>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</si>
  <si>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</si>
  <si>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</si>
  <si>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</si>
  <si>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</si>
  <si>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</si>
  <si>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</si>
  <si>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</si>
  <si>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</si>
  <si>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</si>
  <si>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</si>
  <si>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</si>
  <si>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</si>
  <si>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</si>
  <si>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</si>
  <si>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</si>
  <si>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</si>
  <si>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</si>
  <si>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</si>
  <si>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</si>
  <si>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</si>
  <si>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</si>
  <si>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</si>
  <si>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</si>
  <si>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</si>
  <si>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</si>
  <si>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</si>
  <si>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</si>
  <si>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</si>
  <si>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</si>
  <si>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</si>
  <si>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</si>
  <si>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</si>
  <si>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</si>
  <si>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</si>
  <si>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</si>
  <si>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</si>
  <si>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</si>
  <si>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</si>
  <si>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</si>
  <si>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</si>
  <si>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</si>
  <si>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</si>
  <si>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</si>
  <si>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</si>
  <si>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</si>
  <si>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</si>
  <si>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</si>
  <si>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</si>
  <si>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</si>
  <si>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</si>
  <si>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</si>
  <si>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</si>
  <si>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</si>
  <si>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</si>
  <si>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</si>
  <si>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</si>
  <si>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</si>
  <si>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</si>
  <si>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</si>
  <si>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</si>
  <si>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</si>
  <si>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</si>
  <si>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</si>
  <si>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</si>
  <si>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</si>
  <si>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</si>
  <si>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</si>
  <si>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</si>
  <si>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</si>
  <si>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</si>
  <si>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</si>
  <si>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</si>
  <si>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</si>
  <si>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</si>
  <si>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</si>
  <si>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</si>
  <si>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</si>
  <si>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</si>
  <si>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</si>
  <si>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</si>
  <si>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</si>
  <si>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</si>
  <si>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</si>
  <si>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</si>
  <si>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</si>
  <si>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</si>
  <si>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</si>
  <si>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</si>
  <si>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</si>
  <si>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</si>
  <si>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</si>
  <si>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</si>
  <si>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</si>
  <si>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</si>
  <si>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</si>
  <si>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</si>
  <si>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</si>
  <si>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</si>
  <si>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</si>
  <si>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</si>
  <si>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</si>
  <si>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</si>
  <si>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</si>
  <si>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</si>
  <si>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</si>
  <si>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</si>
  <si>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</si>
  <si>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</si>
  <si>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</si>
  <si>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</si>
  <si>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</si>
  <si>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</si>
  <si>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</si>
  <si>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</si>
  <si>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</si>
  <si>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</si>
  <si>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</si>
  <si>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</si>
  <si>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</si>
  <si>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</si>
  <si>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</si>
  <si>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</si>
  <si>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</si>
  <si>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</si>
  <si>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</si>
  <si>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</si>
  <si>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</si>
  <si>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</si>
  <si>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</si>
  <si>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</si>
  <si>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</si>
  <si>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</si>
  <si>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</si>
  <si>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</si>
  <si>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</si>
  <si>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</si>
  <si>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</si>
  <si>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</si>
  <si>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</si>
  <si>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</si>
  <si>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</si>
  <si>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</si>
  <si>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</si>
  <si>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</si>
  <si>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</si>
  <si>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</si>
  <si>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</si>
  <si>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</si>
  <si>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</si>
  <si>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</si>
  <si>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</si>
  <si>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</si>
  <si>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</si>
  <si>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</si>
  <si>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</si>
  <si>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</si>
  <si>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</si>
  <si>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</si>
  <si>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</si>
  <si>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</si>
  <si>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</si>
  <si>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</si>
  <si>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</si>
  <si>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</si>
  <si>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</si>
  <si>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</si>
  <si>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</si>
  <si>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</si>
  <si>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</si>
  <si>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</si>
  <si>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</si>
  <si>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</si>
  <si>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</si>
  <si>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</si>
  <si>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</si>
  <si>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</si>
  <si>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</si>
  <si>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</si>
  <si>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</si>
  <si>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</si>
  <si>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</si>
  <si>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</si>
  <si>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</si>
  <si>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</si>
  <si>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</si>
  <si>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</si>
  <si>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</si>
  <si>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</si>
  <si>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</si>
  <si>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</si>
  <si>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</si>
  <si>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</si>
  <si>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</si>
  <si>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</si>
  <si>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</si>
  <si>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</si>
  <si>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</si>
  <si>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</si>
  <si>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</si>
  <si>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</si>
  <si>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</si>
  <si>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</si>
  <si>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</si>
  <si>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</si>
  <si>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</si>
  <si>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</si>
  <si>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</si>
  <si>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</si>
  <si>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</si>
  <si>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</si>
  <si>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</si>
  <si>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</si>
  <si>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</si>
  <si>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</si>
  <si>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</si>
  <si>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</si>
  <si>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</si>
  <si>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</si>
  <si>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</si>
  <si>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</si>
  <si>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</si>
  <si>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</si>
  <si>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</si>
  <si>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</si>
  <si>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</si>
  <si>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</si>
  <si>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</si>
  <si>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</si>
  <si>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</si>
  <si>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</si>
  <si>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</si>
  <si>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</si>
  <si>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</si>
  <si>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</si>
  <si>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</si>
  <si>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</si>
  <si>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</si>
  <si>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</si>
  <si>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</si>
  <si>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</si>
  <si>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</si>
  <si>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</si>
  <si>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</si>
  <si>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</si>
  <si>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</si>
  <si>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</si>
  <si>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</si>
  <si>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</si>
  <si>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</si>
  <si>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</si>
  <si>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</si>
  <si>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</si>
  <si>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</si>
  <si>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</si>
  <si>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</si>
  <si>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</si>
  <si>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</si>
  <si>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</si>
  <si>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</si>
  <si>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</si>
  <si>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</si>
  <si>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</si>
  <si>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</si>
  <si>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</si>
  <si>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</si>
  <si>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</si>
  <si>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</si>
  <si>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</si>
  <si>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</si>
  <si>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</si>
  <si>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</si>
  <si>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</si>
  <si>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</si>
  <si>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</si>
  <si>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</si>
  <si>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</si>
  <si>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</si>
  <si>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</si>
  <si>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</si>
  <si>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</si>
  <si>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</si>
  <si>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</si>
  <si>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</si>
  <si>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</si>
  <si>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</si>
  <si>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</si>
  <si>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</si>
  <si>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</si>
  <si>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</si>
  <si>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</si>
  <si>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</si>
  <si>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</si>
  <si>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</si>
  <si>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</si>
  <si>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</si>
  <si>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</si>
  <si>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</si>
  <si>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</si>
  <si>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</si>
  <si>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</si>
  <si>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</si>
  <si>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</si>
  <si>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</si>
  <si>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</si>
  <si>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</si>
  <si>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</si>
  <si>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</si>
  <si>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</si>
  <si>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</si>
  <si>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</si>
  <si>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</si>
  <si>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</si>
  <si>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</si>
  <si>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</si>
  <si>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</si>
  <si>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</si>
  <si>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</si>
  <si>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</si>
  <si>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</si>
  <si>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</si>
  <si>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</si>
  <si>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</si>
  <si>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</si>
  <si>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</si>
  <si>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</si>
  <si>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</si>
  <si>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</si>
  <si>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</si>
  <si>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</si>
  <si>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</si>
  <si>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</si>
  <si>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</si>
  <si>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</si>
  <si>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</si>
  <si>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</si>
  <si>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</si>
  <si>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</si>
  <si>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</si>
  <si>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</si>
  <si>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</si>
  <si>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</si>
  <si>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</si>
  <si>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</si>
  <si>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</si>
  <si>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</si>
  <si>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</si>
  <si>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</si>
  <si>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</si>
  <si>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</si>
  <si>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</si>
  <si>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</si>
  <si>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</si>
  <si>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</si>
  <si>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</si>
  <si>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</si>
  <si>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</si>
  <si>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</si>
  <si>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</si>
  <si>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</si>
  <si>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</si>
  <si>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</si>
  <si>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</si>
  <si>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</si>
  <si>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</si>
  <si>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</si>
  <si>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</si>
  <si>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</si>
  <si>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</si>
  <si>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</si>
  <si>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</si>
  <si>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</si>
  <si>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</si>
  <si>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</si>
  <si>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</si>
  <si>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</si>
  <si>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</si>
  <si>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</si>
  <si>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</si>
  <si>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</si>
  <si>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</si>
  <si>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</si>
  <si>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</si>
  <si>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</si>
  <si>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</si>
  <si>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</si>
  <si>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</si>
  <si>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</si>
  <si>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</si>
  <si>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</si>
  <si>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</si>
  <si>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</si>
  <si>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</si>
  <si>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</si>
  <si>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</si>
  <si>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</si>
  <si>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</si>
  <si>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</si>
  <si>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</si>
  <si>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</si>
  <si>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</si>
  <si>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</si>
  <si>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</si>
  <si>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</si>
  <si>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</si>
  <si>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</si>
  <si>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</si>
  <si>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</si>
  <si>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</si>
  <si>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</si>
  <si>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</si>
  <si>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</si>
  <si>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</si>
  <si>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</si>
  <si>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</si>
  <si>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</si>
  <si>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</si>
  <si>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</si>
  <si>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</si>
  <si>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</si>
  <si>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</si>
  <si>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</si>
  <si>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</si>
  <si>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</si>
  <si>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</si>
  <si>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</si>
  <si>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</si>
  <si>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</si>
  <si>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</si>
  <si>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</si>
  <si>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</si>
  <si>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</si>
  <si>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</si>
  <si>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</si>
  <si>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</si>
  <si>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</si>
  <si>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</si>
  <si>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</si>
  <si>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</si>
  <si>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</si>
  <si>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</si>
  <si>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</si>
  <si>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</si>
  <si>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</si>
  <si>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</si>
  <si>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</si>
  <si>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</si>
  <si>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</si>
  <si>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</si>
  <si>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</si>
  <si>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</si>
  <si>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</si>
  <si>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</si>
  <si>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</si>
  <si>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</si>
  <si>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</si>
  <si>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</si>
  <si>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</si>
  <si>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</si>
  <si>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</si>
  <si>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</si>
  <si>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</si>
  <si>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</si>
  <si>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</si>
  <si>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</si>
  <si>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</si>
  <si>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</si>
  <si>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</si>
  <si>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</si>
  <si>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</si>
  <si>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</si>
  <si>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</si>
  <si>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</si>
  <si>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</si>
  <si>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</si>
  <si>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</si>
  <si>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</si>
  <si>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</si>
  <si>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</si>
  <si>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</si>
  <si>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</si>
  <si>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</si>
  <si>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</si>
  <si>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</si>
  <si>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</si>
  <si>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</si>
  <si>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</si>
  <si>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</si>
  <si>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</si>
  <si>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</si>
  <si>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</si>
  <si>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</si>
  <si>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</si>
  <si>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</si>
  <si>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</si>
  <si>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</si>
  <si>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</si>
  <si>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</si>
  <si>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</si>
  <si>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</si>
  <si>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</si>
  <si>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</si>
  <si>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</si>
  <si>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</si>
  <si>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</si>
  <si>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</si>
  <si>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</si>
  <si>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</si>
  <si>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</si>
  <si>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</si>
  <si>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</si>
  <si>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</si>
  <si>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</si>
  <si>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</si>
  <si>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</si>
  <si>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</si>
  <si>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</si>
  <si>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</si>
  <si>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</si>
  <si>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</si>
  <si>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</si>
  <si>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</si>
  <si>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</si>
  <si>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</si>
  <si>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</si>
  <si>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</si>
  <si>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</si>
  <si>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</si>
  <si>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</si>
  <si>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</si>
  <si>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</si>
  <si>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</si>
  <si>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</si>
  <si>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</si>
  <si>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</si>
  <si>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</si>
  <si>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</si>
  <si>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</si>
  <si>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</si>
  <si>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</si>
  <si>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</si>
  <si>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</si>
  <si>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</si>
  <si>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</si>
  <si>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</si>
  <si>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</si>
  <si>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</si>
  <si>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</si>
  <si>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</si>
  <si>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</si>
  <si>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</si>
  <si>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</si>
  <si>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</si>
  <si>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</si>
  <si>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</si>
  <si>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</si>
  <si>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</si>
  <si>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</si>
  <si>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</si>
  <si>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</si>
  <si>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</si>
  <si>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</si>
  <si>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</si>
  <si>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</si>
  <si>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</si>
  <si>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</si>
  <si>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</si>
  <si>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</si>
  <si>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</si>
  <si>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</si>
  <si>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</si>
  <si>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</si>
  <si>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</si>
  <si>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</si>
  <si>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</si>
  <si>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</si>
  <si>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</si>
  <si>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</si>
  <si>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</si>
  <si>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</si>
  <si>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</si>
  <si>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</si>
  <si>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</si>
  <si>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</si>
  <si>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</si>
  <si>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</si>
  <si>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</si>
  <si>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</si>
  <si>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</si>
  <si>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</si>
  <si>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</si>
  <si>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</si>
  <si>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</si>
  <si>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</si>
  <si>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</si>
  <si>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</si>
  <si>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</si>
  <si>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</si>
  <si>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</si>
  <si>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</si>
  <si>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</si>
  <si>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</si>
  <si>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</si>
  <si>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</si>
  <si>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</si>
  <si>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</si>
  <si>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</si>
  <si>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</si>
  <si>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</si>
  <si>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</si>
  <si>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</si>
  <si>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</si>
  <si>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</si>
  <si>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</si>
  <si>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</si>
  <si>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</si>
  <si>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</si>
  <si>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</si>
  <si>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</si>
  <si>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</si>
  <si>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</si>
  <si>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</si>
  <si>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</si>
  <si>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</si>
  <si>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</si>
  <si>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</si>
  <si>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</si>
  <si>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</si>
  <si>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</si>
  <si>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</si>
  <si>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</si>
  <si>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</si>
  <si>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</si>
  <si>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</si>
  <si>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</si>
  <si>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</si>
  <si>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</si>
  <si>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</si>
  <si>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</si>
  <si>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</si>
  <si>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</si>
  <si>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</si>
  <si>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</si>
  <si>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</si>
  <si>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</si>
  <si>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</si>
  <si>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</si>
  <si>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</si>
  <si>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</si>
  <si>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</si>
  <si>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</si>
  <si>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</si>
  <si>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</si>
  <si>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</si>
  <si>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</si>
  <si>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</si>
  <si>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</si>
  <si>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</si>
  <si>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</si>
  <si>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</si>
  <si>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</si>
  <si>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</si>
  <si>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</si>
  <si>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</si>
  <si>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</si>
  <si>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</si>
  <si>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</si>
  <si>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</si>
  <si>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</si>
  <si>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</si>
  <si>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</si>
  <si>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</si>
  <si>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</si>
  <si>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</si>
  <si>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</si>
  <si>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</si>
  <si>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</si>
  <si>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</si>
  <si>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</si>
  <si>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</si>
  <si>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</si>
  <si>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</si>
  <si>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</si>
  <si>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</si>
  <si>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</si>
  <si>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</si>
  <si>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</si>
  <si>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</si>
  <si>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</si>
  <si>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</si>
  <si>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</si>
  <si>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</si>
  <si>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</si>
  <si>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</si>
  <si>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</si>
  <si>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</si>
  <si>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</si>
  <si>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</si>
  <si>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</si>
  <si>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</si>
  <si>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</si>
  <si>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</si>
  <si>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</si>
  <si>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</si>
  <si>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</si>
  <si>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</si>
  <si>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</si>
  <si>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</si>
  <si>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</si>
  <si>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</si>
  <si>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</si>
  <si>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</si>
  <si>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</si>
  <si>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</si>
  <si>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</si>
  <si>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</si>
  <si>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</si>
  <si>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</si>
  <si>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</si>
  <si>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</si>
  <si>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</si>
  <si>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</si>
  <si>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</si>
  <si>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</si>
  <si>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</si>
  <si>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</si>
  <si>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</si>
  <si>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</si>
  <si>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</si>
  <si>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</si>
  <si>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</si>
  <si>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</si>
  <si>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</si>
  <si>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</si>
  <si>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</si>
  <si>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</si>
  <si>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</si>
  <si>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</si>
  <si>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</si>
  <si>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</si>
  <si>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</si>
  <si>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</si>
  <si>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</si>
  <si>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</si>
  <si>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</si>
  <si>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</si>
  <si>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</si>
  <si>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</si>
  <si>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</si>
  <si>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</si>
  <si>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</si>
  <si>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</si>
  <si>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</si>
  <si>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</si>
  <si>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</si>
  <si>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</si>
  <si>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</si>
  <si>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</si>
  <si>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</si>
  <si>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</si>
  <si>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</si>
  <si>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</si>
  <si>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</si>
  <si>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</si>
  <si>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</si>
  <si>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</si>
  <si>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</si>
  <si>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</si>
  <si>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</si>
  <si>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</si>
  <si>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</si>
  <si>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</si>
  <si>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</si>
  <si>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</si>
  <si>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</si>
  <si>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</si>
  <si>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</si>
  <si>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</si>
  <si>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</si>
  <si>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</si>
  <si>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</si>
  <si>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</si>
  <si>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</si>
  <si>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</si>
  <si>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</si>
  <si>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</si>
  <si>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</si>
  <si>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</si>
  <si>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</si>
  <si>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</si>
  <si>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</si>
  <si>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</si>
  <si>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</si>
  <si>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</si>
  <si>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</si>
  <si>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</si>
  <si>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</si>
  <si>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</si>
  <si>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</si>
  <si>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</si>
  <si>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</si>
  <si>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</si>
  <si>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</si>
  <si>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</si>
  <si>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</si>
  <si>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</si>
  <si>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</si>
  <si>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</si>
  <si>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</si>
  <si>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</si>
  <si>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</si>
  <si>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</si>
  <si>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</si>
  <si>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</si>
  <si>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</si>
  <si>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</si>
  <si>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</si>
  <si>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</si>
  <si>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</si>
  <si>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</si>
  <si>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</si>
  <si>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</si>
  <si>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</si>
  <si>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</si>
  <si>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</si>
  <si>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</si>
  <si>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</si>
  <si>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</si>
  <si>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</si>
  <si>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</si>
  <si>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</si>
  <si>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</si>
  <si>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</si>
  <si>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</si>
  <si>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</si>
  <si>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</si>
  <si>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</si>
  <si>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</si>
  <si>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</si>
  <si>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</si>
  <si>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</si>
  <si>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</si>
  <si>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</si>
  <si>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</si>
  <si>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</si>
  <si>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</si>
  <si>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</si>
  <si>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</si>
  <si>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</si>
  <si>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</si>
  <si>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</si>
  <si>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</si>
  <si>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</si>
  <si>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</si>
  <si>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</si>
  <si>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</si>
  <si>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</si>
  <si>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</si>
  <si>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</si>
  <si>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</si>
  <si>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</si>
  <si>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</si>
  <si>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</si>
  <si>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</si>
  <si>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</si>
  <si>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</si>
  <si>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</si>
  <si>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</si>
  <si>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</si>
  <si>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</si>
  <si>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</si>
  <si>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</si>
  <si>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</si>
  <si>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</si>
  <si>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</si>
  <si>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</si>
  <si>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</si>
  <si>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</si>
  <si>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</si>
  <si>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</si>
  <si>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</si>
  <si>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</si>
  <si>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</si>
  <si>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</si>
  <si>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</si>
  <si>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</si>
  <si>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</si>
  <si>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</si>
  <si>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</si>
  <si>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</si>
  <si>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</si>
  <si>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</si>
  <si>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</si>
  <si>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</si>
  <si>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</si>
  <si>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</si>
  <si>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</si>
  <si>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</si>
  <si>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</si>
  <si>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</si>
  <si>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</si>
  <si>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</si>
  <si>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</si>
  <si>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</si>
  <si>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</si>
  <si>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</si>
  <si>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</si>
  <si>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</si>
  <si>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</si>
  <si>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</si>
  <si>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</si>
  <si>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</si>
  <si>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</si>
  <si>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</si>
  <si>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</si>
  <si>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</si>
  <si>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</si>
  <si>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</si>
  <si>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</si>
  <si>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</si>
  <si>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</si>
  <si>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</si>
  <si>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</si>
  <si>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</si>
  <si>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</si>
  <si>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</si>
  <si>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</si>
  <si>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</si>
  <si>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</si>
  <si>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</si>
  <si>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</si>
  <si>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</si>
  <si>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</si>
  <si>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</si>
  <si>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</si>
  <si>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</si>
  <si>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</si>
  <si>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</si>
  <si>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</si>
  <si>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</si>
  <si>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</si>
  <si>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</si>
  <si>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</si>
  <si>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</si>
  <si>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</si>
  <si>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</si>
  <si>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</si>
  <si>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</si>
  <si>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</si>
  <si>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</si>
  <si>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</si>
  <si>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</si>
  <si>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</si>
  <si>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</si>
  <si>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</si>
  <si>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</si>
  <si>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</si>
  <si>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</si>
  <si>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</si>
  <si>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</si>
  <si>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</si>
  <si>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</si>
  <si>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</si>
  <si>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</si>
  <si>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</si>
  <si>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</si>
  <si>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</si>
  <si>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</si>
  <si>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</si>
  <si>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</si>
  <si>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</si>
  <si>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</si>
  <si>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</si>
  <si>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</si>
  <si>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</si>
  <si>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</si>
  <si>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</si>
  <si>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</si>
  <si>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</si>
  <si>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</si>
  <si>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</si>
  <si>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</si>
  <si>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</si>
  <si>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</si>
  <si>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</si>
  <si>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</si>
  <si>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</si>
  <si>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</si>
  <si>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</si>
  <si>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</si>
  <si>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</si>
  <si>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</si>
  <si>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</si>
  <si>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</si>
  <si>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</si>
  <si>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</si>
  <si>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</si>
  <si>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</si>
  <si>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</si>
  <si>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</si>
  <si>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</si>
  <si>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</si>
  <si>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</si>
  <si>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</si>
  <si>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</si>
  <si>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</si>
  <si>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</si>
  <si>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</si>
  <si>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</si>
  <si>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</si>
  <si>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</si>
  <si>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</si>
  <si>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</si>
  <si>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</si>
  <si>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</si>
  <si>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</si>
  <si>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</si>
  <si>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</si>
  <si>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</si>
  <si>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</si>
  <si>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</si>
  <si>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</si>
  <si>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</si>
  <si>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</si>
  <si>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</si>
  <si>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</si>
  <si>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</si>
  <si>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</si>
  <si>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</si>
  <si>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</si>
  <si>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</si>
  <si>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</si>
  <si>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</si>
  <si>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</si>
  <si>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</si>
  <si>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</si>
  <si>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</si>
  <si>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</si>
  <si>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</si>
  <si>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</si>
  <si>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</si>
  <si>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</si>
  <si>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</si>
  <si>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</si>
  <si>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</si>
  <si>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</si>
  <si>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</si>
  <si>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</si>
  <si>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</si>
  <si>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</si>
  <si>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</si>
  <si>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</si>
  <si>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</si>
  <si>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</si>
  <si>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</si>
  <si>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</si>
  <si>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</si>
  <si>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</si>
  <si>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</si>
  <si>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</si>
  <si>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</si>
  <si>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</si>
  <si>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</si>
  <si>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</si>
  <si>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</si>
  <si>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</si>
  <si>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</si>
  <si>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</si>
  <si>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</si>
  <si>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</si>
  <si>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</si>
  <si>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</si>
  <si>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</si>
  <si>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</si>
  <si>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</si>
  <si>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</si>
  <si>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</si>
  <si>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</si>
  <si>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</si>
  <si>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</si>
  <si>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</si>
  <si>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</si>
  <si>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</si>
  <si>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</si>
  <si>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</si>
  <si>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</si>
  <si>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</si>
  <si>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</si>
  <si>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</si>
  <si>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</si>
  <si>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</si>
  <si>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</si>
  <si>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</si>
  <si>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</si>
  <si>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</si>
  <si>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</si>
  <si>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</si>
  <si>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</si>
  <si>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</si>
  <si>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</si>
  <si>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</si>
  <si>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</si>
  <si>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</si>
  <si>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</si>
  <si>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</si>
  <si>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</si>
  <si>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</si>
  <si>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</si>
  <si>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</si>
  <si>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</si>
  <si>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</si>
  <si>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</si>
  <si>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</si>
  <si>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</si>
  <si>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</si>
  <si>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</si>
  <si>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</si>
  <si>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</si>
  <si>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</si>
  <si>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</si>
  <si>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</si>
  <si>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</si>
  <si>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</si>
  <si>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</si>
  <si>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</si>
  <si>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</si>
  <si>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</si>
  <si>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</si>
  <si>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</si>
  <si>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</si>
  <si>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</si>
  <si>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</si>
  <si>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</si>
  <si>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</si>
  <si>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</si>
  <si>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</si>
  <si>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</si>
  <si>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</si>
  <si>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</si>
  <si>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</si>
  <si>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</si>
  <si>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</si>
  <si>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</si>
  <si>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</si>
  <si>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</si>
  <si>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</si>
  <si>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</si>
  <si>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</si>
  <si>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</si>
  <si>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</si>
  <si>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</si>
  <si>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</si>
  <si>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</si>
  <si>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</si>
  <si>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</si>
  <si>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</si>
  <si>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</si>
  <si>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</si>
  <si>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</si>
  <si>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</si>
  <si>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</si>
  <si>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</si>
  <si>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</si>
  <si>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</si>
  <si>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</si>
  <si>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</si>
  <si>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</si>
  <si>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</si>
  <si>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</si>
  <si>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</si>
  <si>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</si>
  <si>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</si>
  <si>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</si>
  <si>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</si>
  <si>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</si>
  <si>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</si>
  <si>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</si>
  <si>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</si>
  <si>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</si>
  <si>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</si>
  <si>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</si>
  <si>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</si>
  <si>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</si>
  <si>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</si>
  <si>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</si>
  <si>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</si>
  <si>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</si>
  <si>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</si>
  <si>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</si>
  <si>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</si>
  <si>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</si>
  <si>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</si>
  <si>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</si>
  <si>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</si>
  <si>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</si>
  <si>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</si>
  <si>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</si>
  <si>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</si>
  <si>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</si>
  <si>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</si>
  <si>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</si>
  <si>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</si>
  <si>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</si>
  <si>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</si>
  <si>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</si>
  <si>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</si>
  <si>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</si>
  <si>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</si>
  <si>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</si>
  <si>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</si>
  <si>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</si>
  <si>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</si>
  <si>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</si>
  <si>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</si>
  <si>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</si>
  <si>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</si>
  <si>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</si>
  <si>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</si>
  <si>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</si>
  <si>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</si>
  <si>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</si>
  <si>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</si>
  <si>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</si>
  <si>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</si>
  <si>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</si>
  <si>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</si>
  <si>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</si>
  <si>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</si>
  <si>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</si>
  <si>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</si>
  <si>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</si>
  <si>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</si>
  <si>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</si>
  <si>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</si>
  <si>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</si>
  <si>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</si>
  <si>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</si>
  <si>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</si>
  <si>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</si>
  <si>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</si>
  <si>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</si>
  <si>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</si>
  <si>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</si>
  <si>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</si>
  <si>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</si>
  <si>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</si>
  <si>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</si>
  <si>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</si>
  <si>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</si>
  <si>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</si>
  <si>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</si>
  <si>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</si>
  <si>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</si>
  <si>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</si>
  <si>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</si>
  <si>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</si>
  <si>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</si>
  <si>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</si>
  <si>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</si>
  <si>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</si>
  <si>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</si>
  <si>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</si>
  <si>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</si>
  <si>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</si>
  <si>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</si>
  <si>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</si>
  <si>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</si>
  <si>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</si>
  <si>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</si>
  <si>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</si>
  <si>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</si>
  <si>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</si>
  <si>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</si>
  <si>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</si>
  <si>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</si>
  <si>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</si>
  <si>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</si>
  <si>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</si>
  <si>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</si>
  <si>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</si>
  <si>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</si>
  <si>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</si>
  <si>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</si>
  <si>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</si>
  <si>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</si>
  <si>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</si>
  <si>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</si>
  <si>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</si>
  <si>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</si>
  <si>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</si>
  <si>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</si>
  <si>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</si>
  <si>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</si>
  <si>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</si>
  <si>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</si>
  <si>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</si>
  <si>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</si>
  <si>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</si>
  <si>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</si>
  <si>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</si>
  <si>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</si>
  <si>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</si>
  <si>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</si>
  <si>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</si>
  <si>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</si>
  <si>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</si>
  <si>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</si>
  <si>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</si>
  <si>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</si>
  <si>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</si>
  <si>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</si>
  <si>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</si>
  <si>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</si>
  <si>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</si>
  <si>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</si>
  <si>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</si>
  <si>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</si>
  <si>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</si>
  <si>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</si>
  <si>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</si>
  <si>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</si>
  <si>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</si>
  <si>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</si>
  <si>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</si>
  <si>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</si>
  <si>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</si>
  <si>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</si>
  <si>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</si>
  <si>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</si>
  <si>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</si>
  <si>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</si>
  <si>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</si>
  <si>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</si>
  <si>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</si>
  <si>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</si>
  <si>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</si>
  <si>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</si>
  <si>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</si>
  <si>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</si>
  <si>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</si>
  <si>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</si>
  <si>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</si>
  <si>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</si>
  <si>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</si>
  <si>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</si>
  <si>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</si>
  <si>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</si>
  <si>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</si>
  <si>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</si>
  <si>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</si>
  <si>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</si>
  <si>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</si>
  <si>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</si>
  <si>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</si>
  <si>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</si>
  <si>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</si>
  <si>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</si>
  <si>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</si>
  <si>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</si>
  <si>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</si>
  <si>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</si>
  <si>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</si>
  <si>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</si>
  <si>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</si>
  <si>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</si>
  <si>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</si>
  <si>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</si>
  <si>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</si>
  <si>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</si>
  <si>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</si>
  <si>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</si>
  <si>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</si>
  <si>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</si>
  <si>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</si>
  <si>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</si>
  <si>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</si>
  <si>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</si>
  <si>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</si>
  <si>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</si>
  <si>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</si>
  <si>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</si>
  <si>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</si>
  <si>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</si>
  <si>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</si>
  <si>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</si>
  <si>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</si>
  <si>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</si>
  <si>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</si>
  <si>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</si>
  <si>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</si>
  <si>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</si>
  <si>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</si>
  <si>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</si>
  <si>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</si>
  <si>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</si>
  <si>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</si>
  <si>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</si>
  <si>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</si>
  <si>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</si>
  <si>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</si>
  <si>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</si>
  <si>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</si>
  <si>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</si>
  <si>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</si>
  <si>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</si>
  <si>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</si>
  <si>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</si>
  <si>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</si>
  <si>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</si>
  <si>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</si>
  <si>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</si>
  <si>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</si>
  <si>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</si>
  <si>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</si>
  <si>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</si>
  <si>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</si>
  <si>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</si>
  <si>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</si>
  <si>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</si>
  <si>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</si>
  <si>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</si>
  <si>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</si>
  <si>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</si>
  <si>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</si>
  <si>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</si>
  <si>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</si>
  <si>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</si>
  <si>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</si>
  <si>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</si>
  <si>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</si>
  <si>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</si>
  <si>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</si>
  <si>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</si>
  <si>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</si>
  <si>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</si>
  <si>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</si>
  <si>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</si>
  <si>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</si>
  <si>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</si>
  <si>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</si>
  <si>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</si>
  <si>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</si>
  <si>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</si>
  <si>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</si>
  <si>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</si>
  <si>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</si>
  <si>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</si>
  <si>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</si>
  <si>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</si>
  <si>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</si>
  <si>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</si>
  <si>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</si>
  <si>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</si>
  <si>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</si>
  <si>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</si>
  <si>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</si>
  <si>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</si>
  <si>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</si>
  <si>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</si>
  <si>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</si>
  <si>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</si>
  <si>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</si>
  <si>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</si>
  <si>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</si>
  <si>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</si>
  <si>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</si>
  <si>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</si>
  <si>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</si>
  <si>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</si>
  <si>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</si>
  <si>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</si>
  <si>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</si>
  <si>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</si>
  <si>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</si>
  <si>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</si>
  <si>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</si>
  <si>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</si>
  <si>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</si>
  <si>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</si>
  <si>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</si>
  <si>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</si>
  <si>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</si>
  <si>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</si>
  <si>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</si>
  <si>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</si>
  <si>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</si>
  <si>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</si>
  <si>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</si>
  <si>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</si>
  <si>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</si>
  <si>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</si>
  <si>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</si>
  <si>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</si>
  <si>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</si>
  <si>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</si>
  <si>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</si>
  <si>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</si>
  <si>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</si>
  <si>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</si>
  <si>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</si>
  <si>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</si>
  <si>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</si>
  <si>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</si>
  <si>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</si>
  <si>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</si>
  <si>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</si>
  <si>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</si>
  <si>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</si>
  <si>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</si>
  <si>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</si>
  <si>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</si>
  <si>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</si>
  <si>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</si>
  <si>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</si>
  <si>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</si>
  <si>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</si>
  <si>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</si>
  <si>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</si>
  <si>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</si>
  <si>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</si>
  <si>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</si>
  <si>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</si>
  <si>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</si>
  <si>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</si>
  <si>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</si>
  <si>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</si>
  <si>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</si>
  <si>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</si>
  <si>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</si>
  <si>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</si>
  <si>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</si>
  <si>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</si>
  <si>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</si>
  <si>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</si>
  <si>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</si>
  <si>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</si>
  <si>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</si>
  <si>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</si>
  <si>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</si>
  <si>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</si>
  <si>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</si>
  <si>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</si>
  <si>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</si>
  <si>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</si>
  <si>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</si>
  <si>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</si>
  <si>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</si>
  <si>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</si>
  <si>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</si>
  <si>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</si>
  <si>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</si>
  <si>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</si>
  <si>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</si>
  <si>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</si>
  <si>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</si>
  <si>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</si>
  <si>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</si>
  <si>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</si>
  <si>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</si>
  <si>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</si>
  <si>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</si>
  <si>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</si>
  <si>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</si>
  <si>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</si>
  <si>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</si>
  <si>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</si>
  <si>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</si>
  <si>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</si>
  <si>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</si>
  <si>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</si>
  <si>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</si>
  <si>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</si>
  <si>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</si>
  <si>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</si>
  <si>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</si>
  <si>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</si>
  <si>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</si>
  <si>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</si>
  <si>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</si>
  <si>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</si>
  <si>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</si>
  <si>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</si>
  <si>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</si>
  <si>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</si>
  <si>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</si>
  <si>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</si>
  <si>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</si>
  <si>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</si>
  <si>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</si>
  <si>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</si>
  <si>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</si>
  <si>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</si>
  <si>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</si>
  <si>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</si>
  <si>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</si>
  <si>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</si>
  <si>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</si>
  <si>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</si>
  <si>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</si>
  <si>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</si>
  <si>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</si>
  <si>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</si>
  <si>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</si>
  <si>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</si>
  <si>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</si>
  <si>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</si>
  <si>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</si>
  <si>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</si>
  <si>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</si>
  <si>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</si>
  <si>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</si>
  <si>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</si>
  <si>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</si>
  <si>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</si>
  <si>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</si>
  <si>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</si>
  <si>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</si>
  <si>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</si>
  <si>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</si>
  <si>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</si>
  <si>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</si>
  <si>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</si>
  <si>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</si>
  <si>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</si>
  <si>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</si>
  <si>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</si>
  <si>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</si>
  <si>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</si>
  <si>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</si>
  <si>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</si>
  <si>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</si>
  <si>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</si>
  <si>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</si>
  <si>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</si>
  <si>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</si>
  <si>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</si>
  <si>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</si>
  <si>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</si>
  <si>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</si>
  <si>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</si>
  <si>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</si>
  <si>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</si>
  <si>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</si>
  <si>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</si>
  <si>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</si>
  <si>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</si>
  <si>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</si>
  <si>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</si>
  <si>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</si>
  <si>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</si>
  <si>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</si>
  <si>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</si>
  <si>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</si>
  <si>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</si>
  <si>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</si>
  <si>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</si>
  <si>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</si>
  <si>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</si>
  <si>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</si>
  <si>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</si>
  <si>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</si>
  <si>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</si>
  <si>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</si>
  <si>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</si>
  <si>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</si>
  <si>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</si>
  <si>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</si>
  <si>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</si>
  <si>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</si>
  <si>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</si>
  <si>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</si>
  <si>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</si>
  <si>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</si>
  <si>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</si>
  <si>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</si>
  <si>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</si>
  <si>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</si>
  <si>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</si>
  <si>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</si>
  <si>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</si>
  <si>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</si>
  <si>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</si>
  <si>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</si>
  <si>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</si>
  <si>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</si>
  <si>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</si>
  <si>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</si>
  <si>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</si>
  <si>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</si>
  <si>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</si>
  <si>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</si>
  <si>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</si>
  <si>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</si>
  <si>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</si>
  <si>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</si>
  <si>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</si>
  <si>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</si>
  <si>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</si>
  <si>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</si>
  <si>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</si>
  <si>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</si>
  <si>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</si>
  <si>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</si>
  <si>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</si>
  <si>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</si>
  <si>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</si>
  <si>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</si>
  <si>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</si>
  <si>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</si>
  <si>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</si>
  <si>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</si>
  <si>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</si>
  <si>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</si>
  <si>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</si>
  <si>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</si>
  <si>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</si>
  <si>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</si>
  <si>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</si>
  <si>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</si>
  <si>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</si>
  <si>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</si>
  <si>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</si>
  <si>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</si>
  <si>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</si>
  <si>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</si>
  <si>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</si>
  <si>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</si>
  <si>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</si>
  <si>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</si>
  <si>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</si>
  <si>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</si>
  <si>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</si>
  <si>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</si>
  <si>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</si>
  <si>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</si>
  <si>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</si>
  <si>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</si>
  <si>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</si>
  <si>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</si>
  <si>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</si>
  <si>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</si>
  <si>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</si>
  <si>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</si>
  <si>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</si>
  <si>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</si>
  <si>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</si>
  <si>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</si>
  <si>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</si>
  <si>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</si>
  <si>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</si>
  <si>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</si>
  <si>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</si>
  <si>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</si>
  <si>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</si>
  <si>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</si>
  <si>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</si>
  <si>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</si>
  <si>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</si>
  <si>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</si>
  <si>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</si>
  <si>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</si>
  <si>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</si>
  <si>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</si>
  <si>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</si>
  <si>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</si>
  <si>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</si>
  <si>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</si>
  <si>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</si>
  <si>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</si>
  <si>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</si>
  <si>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</si>
  <si>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</si>
  <si>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</si>
  <si>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</si>
  <si>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</si>
  <si>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</si>
  <si>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</si>
  <si>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</si>
  <si>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</si>
  <si>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</si>
  <si>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</si>
  <si>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</si>
  <si>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</si>
  <si>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</si>
  <si>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</si>
  <si>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</si>
  <si>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</si>
  <si>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</si>
  <si>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</si>
  <si>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</si>
  <si>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</si>
  <si>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</si>
  <si>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</si>
  <si>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</si>
  <si>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</si>
  <si>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</si>
  <si>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</si>
  <si>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</si>
  <si>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</si>
  <si>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</si>
  <si>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</si>
  <si>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</si>
  <si>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</si>
  <si>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</si>
  <si>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</si>
  <si>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</si>
  <si>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</si>
  <si>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</si>
  <si>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</si>
  <si>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</si>
  <si>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</si>
  <si>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</si>
  <si>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</si>
  <si>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</si>
  <si>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</si>
  <si>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</si>
  <si>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</si>
  <si>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</si>
  <si>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</si>
  <si>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</si>
  <si>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</si>
  <si>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</si>
  <si>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</si>
  <si>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</si>
  <si>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</si>
  <si>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</si>
  <si>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</si>
  <si>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</si>
  <si>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</si>
  <si>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</si>
  <si>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</si>
  <si>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</si>
  <si>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</si>
  <si>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</si>
  <si>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</si>
  <si>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</si>
  <si>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</si>
  <si>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</si>
  <si>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</si>
  <si>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</si>
  <si>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</si>
  <si>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</si>
  <si>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</si>
  <si>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</si>
  <si>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</si>
  <si>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</si>
  <si>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</si>
  <si>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</si>
  <si>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</si>
  <si>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</si>
  <si>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</si>
  <si>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</si>
  <si>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</si>
  <si>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</si>
  <si>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</si>
  <si>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</si>
  <si>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</si>
  <si>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</si>
  <si>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</si>
  <si>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</si>
  <si>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</si>
  <si>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</si>
  <si>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</si>
  <si>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</si>
  <si>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</si>
  <si>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</si>
  <si>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</si>
  <si>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</si>
  <si>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</si>
  <si>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</si>
  <si>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</si>
  <si>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</si>
  <si>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</si>
  <si>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</si>
  <si>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</si>
  <si>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</si>
  <si>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</si>
  <si>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</si>
  <si>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</si>
  <si>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</si>
  <si>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</si>
  <si>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</si>
  <si>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</si>
  <si>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</si>
  <si>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</si>
  <si>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</si>
  <si>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</si>
  <si>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</si>
  <si>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</si>
  <si>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</si>
  <si>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</si>
  <si>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</si>
  <si>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</si>
  <si>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</si>
  <si>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</si>
  <si>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</si>
  <si>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</si>
  <si>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</si>
  <si>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</si>
  <si>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</si>
  <si>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</si>
  <si>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</si>
  <si>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</si>
  <si>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</si>
  <si>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</si>
  <si>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</si>
  <si>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</si>
  <si>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</si>
  <si>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</si>
  <si>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</si>
  <si>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</si>
  <si>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</si>
  <si>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</si>
  <si>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</si>
  <si>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</si>
  <si>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</si>
  <si>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</si>
  <si>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</si>
  <si>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</si>
  <si>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</si>
  <si>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</si>
  <si>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</si>
  <si>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</si>
  <si>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</si>
  <si>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</si>
  <si>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</si>
  <si>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</si>
  <si>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</si>
  <si>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</si>
  <si>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</si>
  <si>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</si>
  <si>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</si>
  <si>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</si>
  <si>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</si>
  <si>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</si>
  <si>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</si>
  <si>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</si>
  <si>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</si>
  <si>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</si>
  <si>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</si>
  <si>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</si>
  <si>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</si>
  <si>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</si>
  <si>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</si>
  <si>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</si>
  <si>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</si>
  <si>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</si>
  <si>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</si>
  <si>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</si>
  <si>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</si>
  <si>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</si>
  <si>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</si>
  <si>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</si>
  <si>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</si>
  <si>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</si>
  <si>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</si>
  <si>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</si>
  <si>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</si>
  <si>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</si>
  <si>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</si>
  <si>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</si>
  <si>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</si>
  <si>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</si>
  <si>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</si>
  <si>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</si>
  <si>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</si>
  <si>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</si>
  <si>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</si>
  <si>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</si>
  <si>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</si>
  <si>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</si>
  <si>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</si>
  <si>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</si>
  <si>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</si>
  <si>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</si>
  <si>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</si>
  <si>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</si>
  <si>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</si>
  <si>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</si>
  <si>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</si>
  <si>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</si>
  <si>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</si>
  <si>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</si>
  <si>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</si>
  <si>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</si>
  <si>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</si>
  <si>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</si>
  <si>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</si>
  <si>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</si>
  <si>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</si>
  <si>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</si>
  <si>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</si>
  <si>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</si>
  <si>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</si>
  <si>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</si>
  <si>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</si>
  <si>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</si>
  <si>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</si>
  <si>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</si>
  <si>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</si>
  <si>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</si>
  <si>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</si>
  <si>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</si>
  <si>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</si>
  <si>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</si>
  <si>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</si>
  <si>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</si>
  <si>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</si>
  <si>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</si>
  <si>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</si>
  <si>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</si>
  <si>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</si>
  <si>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</si>
  <si>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</si>
  <si>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</si>
  <si>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</si>
  <si>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</si>
  <si>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</si>
  <si>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</si>
  <si>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</si>
  <si>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</si>
  <si>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</si>
  <si>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</si>
  <si>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</si>
  <si>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</si>
  <si>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</si>
  <si>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</si>
  <si>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</si>
  <si>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</si>
  <si>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</si>
  <si>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</si>
  <si>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</si>
  <si>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</si>
  <si>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</si>
  <si>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</si>
  <si>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</si>
  <si>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</si>
  <si>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</si>
  <si>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</si>
  <si>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</si>
  <si>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</si>
  <si>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</si>
  <si>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</si>
  <si>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</si>
  <si>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</si>
  <si>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</si>
  <si>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</si>
  <si>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</si>
  <si>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</si>
  <si>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</si>
  <si>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</si>
  <si>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</si>
  <si>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</si>
  <si>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</si>
  <si>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</si>
  <si>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</si>
  <si>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</si>
  <si>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</si>
  <si>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</si>
  <si>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</si>
  <si>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</si>
  <si>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</si>
  <si>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</si>
  <si>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</si>
  <si>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</si>
  <si>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</si>
  <si>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</si>
  <si>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</si>
  <si>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</si>
  <si>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</si>
  <si>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</si>
  <si>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</si>
  <si>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</si>
  <si>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</si>
  <si>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</si>
  <si>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</si>
  <si>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</si>
  <si>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</si>
  <si>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</si>
  <si>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</si>
  <si>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</si>
  <si>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</si>
  <si>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</si>
  <si>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</si>
  <si>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</si>
  <si>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</si>
  <si>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</si>
  <si>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</si>
  <si>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</si>
  <si>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</si>
  <si>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</si>
  <si>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</si>
  <si>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</si>
  <si>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</si>
  <si>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</si>
  <si>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</si>
  <si>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</si>
  <si>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</si>
  <si>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</si>
  <si>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</si>
  <si>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</si>
  <si>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</si>
  <si>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</si>
  <si>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</si>
  <si>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</si>
  <si>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</si>
  <si>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</si>
  <si>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</si>
  <si>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</si>
  <si>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</si>
  <si>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</si>
  <si>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</si>
  <si>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</si>
  <si>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</si>
  <si>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</si>
  <si>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</si>
  <si>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</si>
  <si>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</si>
  <si>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</si>
  <si>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</si>
  <si>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</si>
  <si>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</si>
  <si>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</si>
  <si>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</si>
  <si>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</si>
  <si>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</si>
  <si>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</si>
  <si>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</si>
  <si>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</si>
  <si>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</si>
  <si>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</si>
  <si>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</si>
  <si>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</si>
  <si>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</si>
  <si>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</si>
  <si>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</si>
  <si>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</si>
  <si>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</si>
  <si>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</si>
  <si>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</si>
  <si>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</si>
  <si>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</si>
  <si>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</si>
  <si>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</si>
  <si>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</si>
  <si>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</si>
  <si>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</si>
  <si>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</si>
  <si>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</si>
  <si>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</si>
  <si>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</si>
  <si>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</si>
  <si>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</si>
  <si>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</si>
  <si>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</si>
  <si>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</si>
  <si>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</si>
  <si>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</si>
  <si>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</si>
  <si>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</si>
  <si>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</si>
  <si>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</si>
  <si>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</si>
  <si>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</si>
  <si>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</si>
  <si>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</si>
  <si>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</si>
  <si>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</si>
  <si>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</si>
  <si>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</si>
  <si>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</si>
  <si>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</si>
  <si>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</si>
  <si>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</si>
  <si>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</si>
  <si>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</si>
  <si>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</si>
  <si>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</si>
  <si>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</si>
  <si>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</si>
  <si>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</si>
  <si>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</si>
  <si>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</si>
  <si>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</si>
  <si>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</si>
  <si>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</si>
  <si>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</si>
  <si>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</si>
  <si>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</si>
  <si>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</si>
  <si>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</si>
  <si>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</si>
  <si>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</si>
  <si>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</si>
  <si>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</si>
  <si>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</si>
  <si>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</si>
  <si>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</si>
  <si>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</si>
  <si>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</si>
  <si>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</si>
  <si>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</si>
  <si>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</si>
  <si>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</si>
  <si>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</si>
  <si>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</si>
  <si>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</si>
  <si>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</si>
  <si>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</si>
  <si>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</si>
  <si>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</si>
  <si>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</si>
  <si>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</si>
  <si>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</si>
  <si>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</si>
  <si>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</si>
  <si>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</si>
  <si>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</si>
  <si>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</si>
  <si>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</si>
  <si>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</si>
  <si>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</si>
  <si>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</si>
  <si>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</si>
  <si>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</si>
  <si>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</si>
  <si>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</si>
  <si>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</si>
  <si>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</si>
  <si>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</si>
  <si>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</si>
  <si>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</si>
  <si>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</si>
  <si>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</si>
  <si>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</si>
  <si>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</si>
  <si>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</si>
  <si>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</si>
  <si>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</si>
  <si>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</si>
  <si>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</si>
  <si>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</si>
  <si>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</si>
  <si>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</si>
  <si>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</si>
  <si>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</si>
  <si>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</si>
  <si>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</si>
  <si>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</si>
  <si>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</si>
  <si>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</si>
  <si>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</si>
  <si>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</si>
  <si>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</si>
  <si>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</si>
  <si>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</si>
  <si>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</si>
  <si>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</si>
  <si>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</si>
  <si>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</si>
  <si>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</si>
  <si>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</si>
  <si>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</si>
  <si>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</si>
  <si>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</si>
  <si>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</si>
  <si>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</si>
  <si>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</si>
  <si>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</si>
  <si>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</si>
  <si>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</si>
  <si>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</si>
  <si>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</si>
  <si>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</si>
  <si>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</si>
  <si>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</si>
  <si>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</si>
  <si>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</si>
  <si>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</si>
  <si>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</si>
  <si>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</si>
  <si>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</si>
  <si>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</si>
  <si>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</si>
  <si>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</si>
  <si>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</si>
  <si>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</si>
  <si>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</si>
  <si>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</si>
  <si>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</si>
  <si>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</si>
  <si>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</si>
  <si>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</si>
  <si>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</si>
  <si>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</si>
  <si>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</si>
  <si>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</si>
  <si>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</si>
  <si>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</si>
  <si>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</si>
  <si>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</si>
  <si>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</si>
  <si>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</si>
  <si>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</si>
  <si>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</si>
  <si>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</si>
  <si>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</si>
  <si>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</si>
  <si>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</si>
  <si>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</si>
  <si>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</si>
  <si>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</si>
  <si>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</si>
  <si>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</si>
  <si>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</si>
  <si>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</si>
  <si>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</si>
  <si>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</si>
  <si>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</si>
  <si>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</si>
  <si>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</si>
  <si>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</si>
  <si>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</si>
  <si>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</si>
  <si>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</si>
  <si>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</si>
  <si>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</si>
  <si>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</si>
  <si>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</si>
  <si>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</si>
  <si>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</si>
  <si>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</si>
  <si>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</si>
  <si>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</si>
  <si>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</si>
  <si>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</si>
  <si>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</si>
  <si>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</si>
  <si>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</si>
  <si>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</si>
  <si>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</si>
  <si>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</si>
  <si>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</si>
  <si>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</si>
  <si>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</si>
  <si>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</si>
  <si>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</si>
  <si>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</si>
  <si>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</si>
  <si>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</si>
  <si>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</si>
  <si>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</si>
  <si>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</si>
  <si>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</si>
  <si>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</si>
  <si>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</si>
  <si>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</si>
  <si>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</si>
  <si>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</si>
  <si>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</si>
  <si>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</si>
  <si>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</si>
  <si>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</si>
  <si>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</si>
  <si>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</si>
  <si>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</si>
  <si>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</si>
  <si>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</si>
  <si>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</si>
  <si>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</si>
  <si>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</si>
  <si>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</si>
  <si>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</si>
  <si>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</si>
  <si>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</si>
  <si>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</si>
  <si>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</si>
  <si>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</si>
  <si>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</si>
  <si>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</si>
  <si>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</si>
  <si>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</si>
  <si>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</si>
  <si>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</si>
  <si>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</si>
  <si>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</si>
  <si>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</si>
  <si>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</si>
  <si>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</si>
  <si>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</si>
  <si>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</si>
  <si>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</si>
  <si>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</si>
  <si>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</si>
  <si>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</si>
  <si>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</si>
  <si>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</si>
  <si>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</si>
  <si>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</si>
  <si>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</si>
  <si>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</si>
  <si>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</si>
  <si>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</si>
  <si>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</si>
  <si>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</si>
  <si>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</si>
  <si>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</si>
  <si>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</si>
  <si>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</si>
  <si>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</si>
  <si>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</si>
  <si>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</si>
  <si>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</si>
  <si>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</si>
  <si>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</si>
  <si>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</si>
  <si>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</si>
  <si>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</si>
  <si>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</si>
  <si>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</si>
  <si>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</si>
  <si>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</si>
  <si>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</si>
  <si>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</si>
  <si>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</si>
  <si>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</si>
  <si>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</si>
  <si>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</si>
  <si>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</si>
  <si>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</si>
  <si>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</si>
  <si>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</si>
  <si>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</si>
  <si>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</si>
  <si>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</si>
  <si>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</si>
  <si>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</si>
  <si>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</si>
  <si>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</si>
  <si>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</si>
  <si>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</si>
  <si>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</si>
  <si>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</si>
  <si>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</si>
  <si>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</si>
  <si>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</si>
  <si>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</si>
  <si>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</si>
  <si>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</si>
  <si>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</si>
  <si>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</si>
  <si>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</si>
  <si>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</si>
  <si>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</si>
  <si>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</si>
  <si>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</si>
  <si>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</si>
  <si>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</si>
  <si>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</si>
  <si>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</si>
  <si>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</si>
  <si>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</si>
  <si>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</si>
  <si>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</si>
  <si>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</si>
  <si>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</si>
  <si>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</si>
  <si>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</si>
  <si>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</si>
  <si>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</si>
  <si>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</si>
  <si>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</si>
  <si>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</si>
  <si>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</si>
  <si>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</si>
  <si>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</si>
  <si>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</si>
  <si>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</si>
  <si>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</si>
  <si>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</si>
  <si>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</si>
  <si>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</si>
  <si>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</si>
  <si>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</si>
  <si>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</si>
  <si>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</si>
  <si>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</si>
  <si>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</si>
  <si>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</si>
  <si>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</si>
  <si>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</si>
  <si>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</si>
  <si>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</si>
  <si>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</si>
  <si>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</si>
  <si>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</si>
  <si>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</si>
  <si>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</si>
  <si>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</si>
  <si>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</si>
  <si>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</si>
  <si>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</si>
  <si>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</si>
  <si>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</si>
  <si>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</si>
  <si>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</si>
  <si>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</si>
  <si>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</si>
  <si>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</si>
  <si>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</si>
  <si>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</si>
  <si>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</si>
  <si>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</si>
  <si>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</si>
  <si>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</si>
  <si>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</si>
  <si>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</si>
  <si>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</si>
  <si>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</si>
  <si>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</si>
  <si>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</si>
  <si>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</si>
  <si>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</si>
  <si>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</si>
  <si>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</si>
  <si>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</si>
  <si>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</si>
  <si>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</si>
  <si>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</si>
  <si>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</si>
  <si>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</si>
  <si>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</si>
  <si>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</si>
  <si>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</si>
  <si>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</si>
  <si>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</si>
  <si>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</si>
  <si>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</si>
  <si>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</si>
  <si>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</si>
  <si>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</si>
  <si>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</si>
  <si>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</si>
  <si>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</si>
  <si>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</si>
  <si>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</si>
  <si>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</si>
  <si>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</si>
  <si>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</si>
  <si>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</si>
  <si>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</si>
  <si>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</si>
  <si>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</si>
  <si>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</si>
  <si>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</si>
  <si>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</si>
  <si>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</si>
  <si>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</si>
  <si>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</si>
  <si>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</si>
  <si>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</si>
  <si>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</si>
  <si>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</si>
  <si>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</si>
  <si>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</si>
  <si>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</si>
  <si>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</si>
  <si>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</si>
  <si>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</si>
  <si>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</si>
  <si>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</si>
  <si>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</si>
  <si>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</si>
  <si>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</si>
  <si>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</si>
  <si>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</si>
  <si>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</si>
  <si>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</si>
  <si>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</si>
  <si>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</si>
  <si>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</si>
  <si>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</si>
  <si>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</si>
  <si>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</si>
  <si>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</si>
  <si>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</si>
  <si>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</si>
  <si>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</si>
  <si>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</si>
  <si>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</si>
  <si>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</si>
  <si>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</si>
  <si>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</si>
  <si>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</si>
  <si>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</si>
  <si>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</si>
  <si>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</si>
  <si>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</si>
  <si>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</si>
  <si>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</si>
  <si>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</si>
  <si>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</si>
  <si>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</si>
  <si>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</si>
  <si>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</si>
  <si>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</si>
  <si>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</si>
  <si>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</si>
  <si>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</si>
  <si>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</si>
  <si>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</si>
  <si>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</si>
  <si>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</si>
  <si>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</si>
  <si>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</si>
  <si>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</si>
  <si>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</si>
  <si>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</si>
  <si>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</si>
  <si>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</si>
  <si>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</si>
  <si>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</si>
  <si>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</si>
  <si>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</si>
  <si>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</si>
  <si>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</si>
  <si>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</si>
  <si>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</si>
  <si>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</si>
  <si>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</si>
  <si>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</si>
  <si>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</si>
  <si>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</si>
  <si>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</si>
  <si>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</si>
  <si>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</si>
  <si>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</si>
  <si>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</si>
  <si>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</si>
  <si>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</si>
  <si>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</si>
  <si>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</si>
  <si>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</si>
  <si>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</si>
  <si>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</si>
  <si>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</si>
  <si>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</si>
  <si>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</si>
  <si>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</si>
  <si>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</si>
  <si>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</si>
  <si>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</si>
  <si>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</si>
  <si>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</si>
  <si>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</si>
  <si>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</si>
  <si>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</si>
  <si>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</si>
  <si>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</si>
  <si>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</si>
  <si>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</si>
  <si>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</si>
  <si>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</si>
  <si>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</si>
  <si>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</si>
  <si>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</si>
  <si>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</si>
  <si>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</si>
  <si>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</si>
  <si>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</si>
  <si>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</si>
  <si>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</si>
  <si>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</si>
  <si>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</si>
  <si>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</si>
  <si>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</si>
  <si>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</si>
  <si>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</si>
  <si>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</si>
  <si>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</si>
  <si>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</si>
  <si>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</si>
  <si>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</si>
  <si>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</si>
  <si>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</si>
  <si>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</si>
  <si>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</si>
  <si>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</si>
  <si>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</si>
  <si>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</si>
  <si>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</si>
  <si>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</si>
  <si>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</si>
  <si>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</si>
  <si>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</si>
  <si>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</si>
  <si>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</si>
  <si>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</si>
  <si>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</si>
  <si>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</si>
  <si>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</si>
  <si>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</si>
  <si>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</si>
  <si>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</si>
  <si>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</si>
  <si>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</si>
  <si>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</si>
  <si>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</si>
  <si>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</si>
  <si>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</si>
  <si>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</si>
  <si>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</si>
  <si>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</si>
  <si>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</si>
  <si>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</si>
  <si>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</si>
  <si>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</si>
  <si>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</si>
  <si>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</si>
  <si>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</si>
  <si>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</si>
  <si>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</si>
  <si>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</si>
  <si>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</si>
  <si>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</si>
  <si>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</si>
  <si>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</si>
  <si>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</si>
  <si>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</si>
  <si>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</si>
  <si>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</si>
  <si>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</si>
  <si>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</si>
  <si>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</si>
  <si>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</si>
  <si>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</si>
  <si>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</si>
  <si>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</si>
  <si>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</si>
  <si>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</si>
  <si>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</si>
  <si>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</si>
  <si>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</si>
  <si>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</si>
  <si>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</si>
  <si>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</si>
  <si>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</si>
  <si>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</si>
  <si>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</si>
  <si>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</si>
  <si>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</si>
  <si>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</si>
  <si>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</si>
  <si>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</si>
  <si>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</si>
  <si>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</si>
  <si>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</si>
  <si>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</si>
  <si>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</si>
  <si>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</si>
  <si>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</si>
  <si>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</si>
  <si>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</si>
  <si>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</si>
  <si>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</si>
  <si>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</si>
  <si>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</si>
  <si>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</si>
  <si>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</si>
  <si>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</si>
  <si>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</si>
  <si>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</si>
  <si>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</si>
  <si>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</si>
  <si>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</si>
  <si>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</si>
  <si>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</si>
  <si>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</si>
  <si>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</si>
  <si>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</si>
  <si>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</si>
  <si>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</si>
  <si>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</si>
  <si>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</si>
  <si>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</si>
  <si>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</si>
  <si>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</si>
  <si>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</si>
  <si>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</si>
  <si>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</si>
  <si>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</si>
  <si>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</si>
  <si>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</si>
  <si>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</si>
  <si>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</si>
  <si>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</si>
  <si>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</si>
  <si>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</si>
  <si>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</si>
  <si>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</si>
  <si>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</si>
  <si>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</si>
  <si>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</si>
  <si>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</si>
  <si>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</si>
  <si>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</si>
  <si>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</si>
  <si>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</si>
  <si>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</si>
  <si>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</si>
  <si>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</si>
  <si>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</si>
  <si>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</si>
  <si>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</si>
  <si>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</si>
  <si>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</si>
  <si>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</si>
  <si>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</si>
  <si>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</si>
  <si>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</si>
  <si>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</si>
  <si>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</si>
  <si>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</si>
  <si>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</si>
  <si>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</si>
  <si>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</si>
  <si>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</si>
  <si>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</si>
  <si>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</si>
  <si>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</si>
  <si>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</si>
  <si>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</si>
  <si>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</si>
  <si>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</si>
  <si>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</si>
  <si>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</si>
  <si>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</si>
  <si>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</si>
  <si>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</si>
  <si>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</si>
  <si>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</si>
  <si>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</si>
  <si>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</si>
  <si>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</si>
  <si>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</si>
  <si>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</si>
  <si>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</si>
  <si>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</si>
  <si>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</si>
  <si>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</si>
  <si>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</si>
  <si>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</si>
  <si>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</si>
  <si>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</si>
  <si>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</si>
  <si>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</si>
  <si>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</si>
  <si>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</si>
  <si>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</si>
  <si>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</si>
  <si>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</si>
  <si>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</si>
  <si>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</si>
  <si>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</si>
  <si>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</si>
  <si>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</si>
  <si>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</si>
  <si>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</si>
  <si>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</si>
  <si>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</si>
  <si>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</si>
  <si>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</si>
  <si>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</si>
  <si>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</si>
  <si>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</si>
  <si>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</si>
  <si>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</si>
  <si>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</si>
  <si>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</si>
  <si>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</si>
  <si>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</si>
  <si>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</si>
  <si>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</si>
  <si>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</si>
  <si>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</si>
  <si>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</si>
  <si>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</si>
  <si>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</si>
  <si>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</si>
  <si>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</si>
  <si>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</si>
  <si>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</si>
  <si>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</si>
  <si>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</si>
  <si>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</si>
  <si>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</si>
  <si>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</si>
  <si>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</si>
  <si>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</si>
  <si>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</si>
  <si>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</si>
  <si>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</si>
  <si>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</si>
  <si>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</si>
  <si>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</si>
  <si>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</si>
  <si>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</si>
  <si>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</si>
  <si>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</si>
  <si>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</si>
  <si>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</si>
  <si>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</si>
  <si>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</si>
  <si>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</si>
  <si>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</si>
  <si>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</si>
  <si>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</si>
  <si>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</si>
  <si>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</si>
  <si>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</si>
  <si>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</si>
  <si>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</si>
  <si>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</si>
  <si>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</si>
  <si>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</si>
  <si>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</si>
  <si>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</si>
  <si>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</si>
  <si>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</si>
  <si>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</si>
  <si>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</si>
  <si>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</si>
  <si>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</si>
  <si>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</si>
  <si>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</si>
  <si>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</si>
  <si>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</si>
  <si>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</si>
  <si>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</si>
  <si>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</si>
  <si>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</si>
  <si>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</si>
  <si>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</si>
  <si>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</si>
  <si>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</si>
  <si>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</si>
  <si>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</si>
  <si>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</si>
  <si>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</si>
  <si>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</si>
  <si>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</si>
  <si>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</si>
  <si>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</si>
  <si>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</si>
  <si>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</si>
  <si>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</si>
  <si>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</si>
  <si>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</si>
  <si>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</si>
  <si>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</si>
  <si>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</si>
  <si>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</si>
  <si>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</si>
  <si>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</si>
  <si>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</si>
  <si>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</si>
  <si>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</si>
  <si>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</si>
  <si>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</si>
  <si>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</si>
  <si>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</si>
  <si>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</si>
  <si>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</si>
  <si>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</si>
  <si>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</si>
  <si>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</si>
  <si>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</si>
  <si>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</si>
  <si>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</si>
  <si>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</si>
  <si>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</si>
  <si>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</si>
  <si>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</si>
  <si>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</si>
  <si>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</si>
  <si>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</si>
  <si>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</si>
  <si>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</si>
  <si>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</si>
  <si>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</si>
  <si>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</si>
  <si>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</si>
  <si>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</si>
  <si>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</si>
  <si>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</si>
  <si>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</si>
  <si>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</si>
  <si>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</si>
  <si>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</si>
  <si>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</si>
  <si>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</si>
  <si>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</si>
  <si>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</si>
  <si>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</si>
  <si>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</si>
  <si>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</si>
  <si>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</si>
  <si>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</si>
  <si>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</si>
  <si>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</si>
  <si>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</si>
  <si>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</si>
  <si>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</si>
  <si>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</si>
  <si>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</si>
  <si>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</si>
  <si>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</si>
  <si>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</si>
  <si>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</si>
  <si>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</si>
  <si>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</si>
  <si>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</si>
  <si>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</si>
  <si>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</si>
  <si>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</si>
  <si>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</si>
  <si>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</si>
  <si>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</si>
  <si>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</si>
  <si>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</si>
  <si>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</si>
  <si>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</si>
  <si>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</si>
  <si>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</si>
  <si>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</si>
  <si>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</si>
  <si>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</si>
  <si>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</si>
  <si>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</si>
  <si>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</si>
  <si>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</si>
  <si>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</si>
  <si>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</si>
  <si>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</si>
  <si>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</si>
  <si>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</si>
  <si>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</si>
  <si>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</si>
  <si>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</si>
  <si>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</si>
  <si>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</si>
  <si>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</si>
  <si>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</si>
  <si>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</si>
  <si>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</si>
  <si>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</si>
  <si>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</si>
  <si>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</si>
  <si>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</si>
  <si>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</si>
  <si>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</si>
  <si>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</si>
  <si>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</si>
  <si>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</si>
  <si>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</si>
  <si>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</si>
  <si>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</si>
  <si>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</si>
  <si>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</si>
  <si>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</si>
  <si>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</si>
  <si>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</si>
  <si>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</si>
  <si>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</si>
  <si>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</si>
  <si>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</si>
  <si>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</si>
  <si>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</si>
  <si>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</si>
  <si>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</si>
  <si>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</si>
  <si>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</si>
  <si>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</si>
  <si>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</si>
  <si>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</si>
  <si>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</si>
  <si>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</si>
  <si>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</si>
  <si>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</si>
  <si>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</si>
  <si>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</si>
  <si>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</si>
  <si>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</si>
  <si>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</si>
  <si>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</si>
  <si>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</si>
  <si>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</si>
  <si>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</si>
  <si>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</si>
  <si>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</si>
  <si>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</si>
  <si>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</si>
  <si>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</si>
  <si>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</si>
  <si>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</si>
  <si>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</si>
  <si>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</si>
  <si>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</si>
  <si>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</si>
  <si>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</si>
  <si>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</si>
  <si>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</si>
  <si>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</si>
  <si>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</si>
  <si>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</si>
  <si>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</si>
  <si>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</si>
  <si>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</si>
  <si>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</si>
  <si>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</si>
  <si>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</si>
  <si>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</si>
  <si>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</si>
  <si>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</si>
  <si>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</si>
  <si>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</si>
  <si>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</si>
  <si>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</si>
  <si>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</si>
  <si>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</si>
  <si>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</si>
  <si>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</si>
  <si>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</si>
  <si>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</si>
  <si>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</si>
  <si>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</si>
  <si>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</si>
  <si>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</si>
  <si>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</si>
  <si>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</si>
  <si>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</si>
  <si>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</si>
  <si>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</si>
  <si>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</si>
  <si>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</si>
  <si>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</si>
  <si>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</si>
  <si>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</si>
  <si>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</si>
  <si>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</si>
  <si>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</si>
  <si>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</si>
  <si>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</si>
  <si>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</si>
  <si>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</si>
  <si>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</si>
  <si>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</si>
  <si>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</si>
  <si>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</si>
  <si>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</si>
  <si>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</si>
  <si>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</si>
  <si>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</si>
  <si>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</si>
  <si>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</si>
  <si>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</si>
  <si>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</si>
  <si>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</si>
  <si>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</si>
  <si>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</si>
  <si>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</si>
  <si>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</si>
  <si>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</si>
  <si>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</si>
  <si>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</si>
  <si>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</si>
  <si>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</si>
  <si>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</si>
  <si>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</si>
  <si>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</si>
  <si>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</si>
  <si>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</si>
  <si>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</si>
  <si>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</si>
  <si>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</si>
  <si>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</si>
  <si>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</si>
  <si>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</si>
  <si>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</si>
  <si>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</si>
  <si>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</si>
  <si>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</si>
  <si>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</si>
  <si>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</si>
  <si>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</si>
  <si>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</si>
  <si>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</si>
  <si>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</si>
  <si>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</si>
  <si>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</si>
  <si>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</si>
  <si>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</si>
  <si>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</si>
  <si>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</si>
  <si>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</si>
  <si>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</si>
  <si>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</si>
  <si>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</si>
  <si>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</si>
  <si>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</si>
  <si>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</si>
  <si>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</si>
  <si>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</si>
  <si>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</si>
  <si>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</si>
  <si>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</si>
  <si>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</si>
  <si>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</si>
  <si>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</si>
  <si>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</si>
  <si>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</si>
  <si>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</si>
  <si>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</si>
  <si>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</si>
  <si>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</si>
  <si>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</si>
  <si>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</si>
  <si>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</si>
  <si>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</si>
  <si>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</si>
  <si>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</si>
  <si>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</si>
  <si>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</si>
  <si>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</si>
  <si>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</si>
  <si>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</si>
  <si>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</si>
  <si>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</si>
  <si>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</si>
  <si>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</si>
  <si>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</si>
  <si>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</si>
  <si>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</si>
  <si>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</si>
  <si>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</si>
  <si>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</si>
  <si>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</si>
  <si>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</si>
  <si>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</si>
  <si>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</si>
  <si>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</si>
  <si>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</si>
  <si>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</si>
  <si>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</si>
  <si>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</si>
  <si>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</si>
  <si>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</si>
  <si>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</si>
  <si>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</si>
  <si>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</si>
  <si>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</si>
  <si>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</si>
  <si>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</si>
  <si>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</si>
  <si>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</si>
  <si>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</si>
  <si>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</si>
  <si>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</si>
  <si>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</si>
  <si>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</si>
  <si>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</si>
  <si>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</si>
  <si>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</si>
  <si>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</si>
  <si>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</si>
  <si>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</si>
  <si>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</si>
  <si>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</si>
  <si>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</si>
  <si>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</si>
  <si>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</si>
  <si>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</si>
  <si>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</si>
  <si>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</si>
  <si>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</si>
  <si>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</si>
  <si>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</si>
  <si>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</si>
  <si>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</si>
  <si>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</si>
  <si>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</si>
  <si>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</si>
  <si>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</si>
  <si>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</si>
  <si>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</si>
  <si>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</si>
  <si>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</si>
  <si>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</si>
  <si>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</si>
  <si>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</si>
  <si>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</si>
  <si>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</si>
  <si>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</si>
  <si>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</si>
  <si>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</si>
  <si>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</si>
  <si>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</si>
  <si>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</si>
  <si>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</si>
  <si>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</si>
  <si>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</si>
  <si>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</si>
  <si>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</si>
  <si>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</si>
  <si>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</si>
  <si>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</si>
  <si>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</si>
  <si>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</si>
  <si>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</si>
  <si>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</si>
  <si>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</si>
  <si>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</si>
  <si>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</si>
  <si>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</si>
  <si>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</si>
  <si>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</si>
  <si>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</si>
  <si>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</si>
  <si>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</si>
  <si>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</si>
  <si>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</si>
  <si>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</si>
  <si>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</si>
  <si>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</si>
  <si>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</si>
  <si>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</si>
  <si>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</si>
  <si>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</si>
  <si>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</si>
  <si>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</si>
  <si>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</si>
  <si>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</si>
  <si>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</si>
  <si>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</si>
  <si>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</si>
  <si>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</si>
  <si>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</si>
  <si>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</si>
  <si>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</si>
  <si>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</si>
  <si>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</si>
  <si>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</si>
  <si>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</si>
  <si>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</si>
  <si>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</si>
  <si>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</si>
  <si>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</si>
  <si>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</si>
  <si>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</si>
  <si>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</si>
  <si>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</si>
  <si>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</si>
  <si>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</si>
  <si>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</si>
  <si>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</si>
  <si>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</si>
  <si>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</si>
  <si>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</si>
  <si>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</si>
  <si>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</si>
  <si>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</si>
  <si>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</si>
  <si>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</si>
  <si>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</si>
  <si>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</si>
  <si>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</si>
  <si>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</si>
  <si>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</si>
  <si>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</si>
  <si>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</si>
  <si>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</si>
  <si>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</si>
  <si>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</si>
  <si>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</si>
  <si>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</si>
  <si>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</si>
  <si>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</si>
  <si>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</si>
  <si>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</si>
  <si>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</si>
  <si>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</si>
  <si>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</si>
  <si>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</si>
  <si>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</si>
  <si>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</si>
  <si>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</si>
  <si>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</si>
  <si>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</si>
  <si>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</si>
  <si>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</si>
  <si>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</si>
  <si>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</si>
  <si>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</si>
  <si>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</si>
  <si>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</si>
  <si>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</si>
  <si>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</si>
  <si>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</si>
  <si>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</si>
  <si>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</si>
  <si>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</si>
  <si>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</si>
  <si>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</si>
  <si>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</si>
  <si>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</si>
  <si>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</si>
  <si>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</si>
  <si>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</si>
  <si>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</si>
  <si>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</si>
  <si>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</si>
  <si>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</si>
  <si>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</si>
  <si>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</si>
  <si>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</si>
  <si>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</si>
  <si>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</si>
  <si>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</si>
  <si>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</si>
  <si>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</si>
  <si>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</si>
  <si>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</si>
  <si>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</si>
  <si>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</si>
  <si>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</si>
  <si>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</si>
  <si>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</si>
  <si>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</si>
  <si>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</si>
  <si>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</si>
  <si>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</si>
  <si>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</si>
  <si>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</si>
  <si>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</si>
  <si>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</si>
  <si>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</si>
  <si>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</si>
  <si>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</si>
  <si>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</si>
  <si>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</si>
  <si>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</si>
  <si>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</si>
  <si>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</si>
  <si>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</si>
  <si>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</si>
  <si>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</si>
  <si>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</si>
  <si>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</si>
  <si>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</si>
  <si>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</si>
  <si>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</si>
  <si>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</si>
  <si>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</si>
  <si>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</si>
  <si>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</si>
  <si>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</si>
  <si>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</si>
  <si>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</si>
  <si>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</si>
  <si>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</si>
  <si>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</si>
  <si>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</si>
  <si>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</si>
  <si>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</si>
  <si>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</si>
  <si>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</si>
  <si>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</si>
  <si>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</si>
  <si>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</si>
  <si>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</si>
  <si>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</si>
  <si>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</si>
  <si>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</si>
  <si>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</si>
  <si>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</si>
  <si>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</si>
  <si>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</si>
  <si>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</si>
  <si>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</si>
  <si>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</si>
  <si>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</si>
  <si>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</si>
  <si>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</si>
  <si>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</si>
  <si>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</si>
  <si>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</si>
  <si>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</si>
  <si>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</si>
  <si>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</si>
  <si>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</si>
  <si>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</si>
  <si>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</si>
  <si>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</si>
  <si>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</si>
  <si>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</si>
  <si>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</si>
  <si>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</si>
  <si>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</si>
  <si>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</si>
  <si>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</si>
  <si>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</si>
  <si>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</si>
  <si>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</si>
  <si>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</si>
  <si>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</si>
  <si>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</si>
  <si>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</si>
  <si>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</si>
  <si>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</si>
  <si>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</si>
  <si>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</si>
  <si>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</si>
  <si>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</si>
  <si>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</si>
  <si>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</si>
  <si>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</si>
  <si>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</si>
  <si>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</si>
  <si>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</si>
  <si>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</si>
  <si>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</si>
  <si>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</si>
  <si>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</si>
  <si>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</si>
  <si>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</si>
  <si>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</si>
  <si>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</si>
  <si>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</si>
  <si>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</si>
  <si>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</si>
  <si>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</si>
  <si>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</si>
  <si>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</si>
  <si>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</si>
  <si>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</si>
  <si>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</si>
  <si>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</si>
  <si>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</si>
  <si>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</si>
  <si>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</si>
  <si>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</si>
  <si>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</si>
  <si>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</si>
  <si>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</si>
  <si>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</si>
  <si>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</si>
  <si>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</si>
  <si>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</si>
  <si>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</si>
  <si>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</si>
  <si>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</si>
  <si>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</si>
  <si>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</si>
  <si>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</si>
  <si>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</si>
  <si>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</si>
  <si>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</si>
  <si>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</si>
  <si>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</si>
  <si>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</si>
  <si>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</si>
  <si>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</si>
  <si>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</si>
  <si>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</si>
  <si>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</si>
  <si>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</si>
  <si>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</si>
  <si>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</si>
  <si>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</si>
  <si>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</si>
  <si>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</si>
  <si>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</si>
  <si>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</si>
  <si>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</si>
  <si>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</si>
  <si>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</si>
  <si>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</si>
  <si>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</si>
  <si>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</si>
  <si>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</si>
  <si>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</si>
  <si>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</si>
  <si>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</si>
  <si>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</si>
  <si>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</si>
  <si>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</si>
  <si>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</si>
  <si>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</si>
  <si>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</si>
  <si>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</si>
  <si>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</si>
  <si>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</si>
  <si>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</si>
  <si>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</si>
  <si>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</si>
  <si>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</si>
  <si>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</si>
  <si>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</si>
  <si>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</si>
  <si>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</si>
  <si>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</si>
  <si>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</si>
  <si>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</si>
  <si>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</si>
  <si>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</si>
  <si>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</si>
  <si>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</si>
  <si>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</si>
  <si>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</si>
  <si>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</si>
  <si>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</si>
  <si>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</si>
  <si>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</si>
  <si>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</si>
  <si>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</si>
  <si>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</si>
  <si>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</si>
  <si>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</si>
  <si>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</si>
  <si>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</si>
  <si>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</si>
  <si>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</si>
  <si>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</si>
  <si>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</si>
  <si>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</si>
  <si>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</si>
  <si>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</si>
  <si>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</si>
  <si>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</si>
  <si>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</si>
  <si>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</si>
  <si>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</si>
  <si>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</si>
  <si>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</si>
  <si>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</si>
  <si>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</si>
  <si>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</si>
  <si>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</si>
  <si>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</si>
  <si>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</si>
  <si>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</si>
  <si>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</si>
  <si>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</si>
  <si>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</si>
  <si>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</si>
  <si>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</si>
  <si>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</si>
  <si>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</si>
  <si>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</si>
  <si>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</si>
  <si>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</si>
  <si>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</si>
  <si>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</si>
  <si>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</si>
  <si>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</si>
  <si>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</si>
  <si>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</si>
  <si>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</si>
  <si>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</si>
  <si>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</si>
  <si>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</si>
  <si>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</si>
  <si>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</si>
  <si>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</si>
  <si>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</si>
  <si>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</si>
  <si>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</si>
  <si>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</si>
  <si>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</si>
  <si>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</si>
  <si>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</si>
  <si>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</si>
  <si>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</si>
  <si>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</si>
  <si>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</si>
  <si>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</si>
  <si>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</si>
  <si>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</si>
  <si>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</si>
  <si>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</si>
  <si>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</si>
  <si>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</si>
  <si>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</si>
  <si>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</si>
  <si>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</si>
  <si>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</si>
  <si>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</si>
  <si>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</si>
  <si>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</si>
  <si>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</si>
  <si>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</si>
  <si>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</si>
  <si>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</si>
  <si>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</si>
  <si>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</si>
  <si>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</si>
  <si>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</si>
  <si>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</si>
  <si>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</si>
  <si>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</si>
  <si>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</si>
  <si>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</si>
  <si>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</si>
  <si>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</si>
  <si>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</si>
  <si>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</si>
  <si>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</si>
  <si>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</si>
  <si>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</si>
  <si>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</si>
  <si>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</si>
  <si>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</si>
  <si>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</si>
  <si>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</si>
  <si>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</si>
  <si>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</si>
  <si>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</si>
  <si>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</si>
  <si>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</si>
  <si>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</si>
  <si>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</si>
  <si>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</si>
  <si>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</si>
  <si>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</si>
  <si>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</si>
  <si>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</si>
  <si>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</si>
  <si>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</si>
  <si>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</si>
  <si>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</si>
  <si>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</si>
  <si>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</si>
  <si>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</si>
  <si>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</si>
  <si>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</si>
  <si>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</si>
  <si>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</si>
  <si>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</si>
  <si>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</si>
  <si>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</si>
  <si>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</si>
  <si>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</si>
  <si>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</si>
  <si>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</si>
  <si>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</si>
  <si>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</si>
  <si>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</si>
  <si>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</si>
  <si>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</si>
  <si>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</si>
  <si>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</si>
  <si>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</si>
  <si>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</si>
  <si>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</si>
  <si>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</si>
  <si>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</si>
  <si>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</si>
  <si>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</si>
  <si>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</si>
  <si>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</si>
  <si>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</si>
  <si>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</si>
  <si>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</si>
  <si>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</si>
  <si>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</si>
  <si>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</si>
  <si>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</si>
  <si>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</si>
  <si>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</si>
  <si>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</si>
  <si>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</si>
  <si>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</si>
  <si>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</si>
  <si>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</si>
  <si>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</si>
  <si>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</si>
  <si>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</si>
  <si>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</si>
  <si>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</si>
  <si>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</si>
  <si>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</si>
  <si>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</si>
  <si>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</si>
  <si>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</si>
  <si>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</si>
  <si>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</si>
  <si>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</si>
  <si>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</si>
  <si>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</si>
  <si>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</si>
  <si>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</si>
  <si>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</si>
  <si>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</si>
  <si>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</si>
  <si>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</si>
  <si>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</si>
  <si>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</si>
  <si>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</si>
  <si>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</si>
  <si>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</si>
  <si>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</si>
  <si>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</si>
  <si>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</si>
  <si>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</si>
  <si>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</si>
  <si>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</si>
  <si>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</si>
  <si>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</si>
  <si>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</si>
  <si>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</si>
  <si>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</si>
  <si>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</si>
  <si>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</si>
  <si>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</si>
  <si>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</si>
  <si>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</si>
  <si>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</si>
  <si>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</si>
  <si>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</si>
  <si>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</si>
  <si>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</si>
  <si>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</si>
  <si>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</si>
  <si>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</si>
  <si>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</si>
  <si>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</si>
  <si>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</si>
  <si>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</si>
  <si>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</si>
  <si>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</si>
  <si>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</si>
  <si>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</si>
  <si>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</si>
  <si>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</si>
  <si>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</si>
  <si>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</si>
  <si>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</si>
  <si>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</si>
  <si>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</si>
  <si>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</si>
  <si>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</si>
  <si>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</si>
  <si>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</si>
  <si>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</si>
  <si>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</si>
  <si>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</si>
  <si>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</si>
  <si>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</si>
  <si>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</si>
  <si>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</si>
  <si>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</si>
  <si>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</si>
  <si>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</si>
  <si>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</si>
  <si>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</si>
  <si>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</si>
  <si>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</si>
  <si>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</si>
  <si>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</si>
  <si>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</si>
  <si>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</si>
  <si>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</si>
  <si>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</si>
  <si>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</si>
  <si>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</si>
  <si>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</si>
  <si>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</si>
  <si>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</si>
  <si>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</si>
  <si>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</si>
  <si>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</si>
  <si>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</si>
  <si>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</si>
  <si>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</si>
  <si>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</si>
  <si>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</si>
  <si>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</si>
  <si>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</si>
  <si>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</si>
  <si>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</si>
  <si>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</si>
  <si>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</si>
  <si>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</si>
  <si>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</si>
  <si>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</si>
  <si>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</si>
  <si>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</si>
  <si>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</si>
  <si>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</si>
  <si>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</si>
  <si>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</si>
  <si>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</si>
  <si>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</si>
  <si>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</si>
  <si>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</si>
  <si>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</si>
  <si>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</si>
  <si>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</si>
  <si>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</si>
  <si>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</si>
  <si>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</si>
  <si>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</si>
  <si>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</si>
  <si>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</si>
  <si>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</si>
  <si>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</si>
  <si>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</si>
  <si>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</si>
  <si>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</si>
  <si>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</si>
  <si>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</si>
  <si>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</si>
  <si>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</si>
  <si>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</si>
  <si>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</si>
  <si>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</si>
  <si>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</si>
  <si>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</si>
  <si>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</si>
  <si>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</si>
  <si>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</si>
  <si>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</si>
  <si>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</si>
  <si>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</si>
  <si>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</si>
  <si>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</si>
  <si>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</si>
  <si>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</si>
  <si>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</si>
  <si>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</si>
  <si>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</si>
  <si>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</si>
  <si>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</si>
  <si>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</si>
  <si>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</si>
  <si>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</si>
  <si>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</si>
  <si>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</si>
  <si>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</si>
  <si>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</si>
  <si>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</si>
  <si>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</si>
  <si>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</si>
  <si>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</si>
  <si>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</si>
  <si>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</si>
  <si>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</si>
  <si>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</si>
  <si>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</si>
  <si>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</si>
  <si>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</si>
  <si>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</si>
  <si>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</si>
  <si>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</si>
  <si>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</si>
  <si>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</si>
  <si>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</si>
  <si>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</si>
  <si>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</si>
  <si>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</si>
  <si>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</si>
  <si>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</si>
  <si>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</si>
  <si>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</si>
  <si>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</si>
  <si>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</si>
  <si>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</si>
  <si>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</si>
  <si>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</si>
  <si>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</si>
  <si>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</si>
  <si>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</si>
  <si>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</si>
  <si>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</si>
  <si>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</si>
  <si>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</si>
  <si>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</si>
  <si>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</si>
  <si>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</si>
  <si>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</si>
  <si>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</si>
  <si>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</si>
  <si>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</si>
  <si>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</si>
  <si>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</si>
  <si>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</si>
  <si>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</si>
  <si>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</si>
  <si>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</si>
  <si>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</si>
  <si>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</si>
  <si>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</si>
  <si>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</si>
  <si>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</si>
  <si>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</si>
  <si>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</si>
  <si>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</si>
  <si>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</si>
  <si>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</si>
  <si>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</si>
  <si>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</si>
  <si>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</si>
  <si>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</si>
  <si>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</si>
  <si>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</si>
  <si>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</si>
  <si>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</si>
  <si>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</si>
  <si>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</si>
  <si>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</si>
  <si>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</si>
  <si>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</si>
  <si>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</si>
  <si>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</si>
  <si>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</si>
  <si>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</si>
  <si>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</si>
  <si>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</si>
  <si>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</si>
  <si>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</si>
  <si>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</si>
  <si>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</si>
  <si>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</si>
  <si>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</si>
  <si>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</si>
  <si>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</si>
  <si>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</si>
  <si>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</si>
  <si>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</si>
  <si>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</si>
  <si>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</si>
  <si>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</si>
  <si>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</si>
  <si>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</si>
  <si>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</si>
  <si>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</si>
  <si>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</si>
  <si>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</si>
  <si>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</si>
  <si>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</si>
  <si>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</si>
  <si>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</si>
  <si>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</si>
  <si>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</si>
  <si>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</si>
  <si>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</si>
  <si>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</si>
  <si>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</si>
  <si>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</si>
  <si>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</si>
  <si>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</si>
  <si>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</si>
  <si>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</si>
  <si>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</si>
  <si>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</si>
  <si>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</si>
  <si>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</si>
  <si>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</si>
  <si>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</si>
  <si>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</si>
  <si>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</si>
  <si>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</si>
  <si>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</si>
  <si>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</si>
  <si>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</si>
  <si>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</si>
  <si>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</si>
  <si>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</si>
  <si>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</si>
  <si>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</si>
  <si>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</si>
  <si>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</si>
  <si>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</si>
  <si>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</si>
  <si>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</si>
  <si>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</si>
  <si>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</si>
  <si>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</si>
  <si>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</si>
  <si>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</si>
  <si>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</si>
  <si>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</si>
  <si>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</si>
  <si>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</si>
  <si>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</si>
  <si>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</si>
  <si>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</si>
  <si>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</si>
  <si>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</si>
  <si>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</si>
  <si>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</si>
  <si>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</si>
  <si>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</si>
  <si>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</si>
  <si>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</si>
  <si>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</si>
  <si>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</si>
  <si>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</si>
  <si>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</si>
  <si>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</si>
  <si>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</si>
  <si>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</si>
  <si>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</si>
  <si>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</si>
  <si>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</si>
  <si>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</si>
  <si>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</si>
  <si>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</si>
  <si>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</si>
  <si>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</si>
  <si>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</si>
  <si>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</si>
  <si>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</si>
  <si>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</si>
  <si>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</si>
  <si>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</si>
  <si>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</si>
  <si>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</si>
  <si>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</si>
  <si>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</si>
  <si>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</si>
  <si>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</si>
  <si>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</si>
  <si>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</si>
  <si>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</si>
  <si>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</si>
  <si>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</si>
  <si>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</si>
  <si>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</si>
  <si>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</si>
  <si>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</si>
  <si>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</si>
  <si>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</si>
  <si>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</si>
  <si>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</si>
  <si>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</si>
  <si>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</si>
  <si>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</si>
  <si>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</si>
  <si>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</si>
  <si>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</si>
  <si>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</si>
  <si>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</si>
  <si>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</si>
  <si>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</si>
  <si>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</si>
  <si>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</si>
  <si>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</si>
  <si>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</si>
  <si>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</si>
  <si>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</si>
  <si>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</si>
  <si>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</si>
  <si>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</si>
  <si>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</si>
  <si>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</si>
  <si>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</si>
  <si>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</si>
  <si>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</si>
  <si>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</si>
  <si>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</si>
  <si>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</si>
  <si>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</si>
  <si>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</si>
  <si>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</si>
  <si>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</si>
  <si>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</si>
  <si>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</si>
  <si>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</si>
  <si>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</si>
  <si>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</si>
  <si>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</si>
  <si>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</si>
  <si>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</si>
  <si>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</si>
  <si>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</si>
  <si>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</si>
  <si>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</si>
  <si>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</si>
  <si>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</si>
  <si>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</si>
  <si>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</si>
  <si>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</si>
  <si>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</si>
  <si>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</si>
  <si>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</si>
  <si>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</si>
  <si>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</si>
  <si>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</si>
  <si>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</si>
  <si>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</si>
  <si>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</si>
  <si>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</si>
  <si>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</si>
  <si>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</si>
  <si>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</si>
  <si>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</si>
  <si>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</si>
  <si>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</si>
  <si>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</si>
  <si>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</si>
  <si>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</si>
  <si>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</si>
  <si>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</si>
  <si>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</si>
  <si>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</si>
  <si>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</si>
  <si>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</si>
  <si>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</si>
  <si>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</si>
  <si>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</si>
  <si>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</si>
  <si>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</si>
  <si>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</si>
  <si>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</si>
  <si>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</si>
  <si>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</si>
  <si>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</si>
  <si>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</si>
  <si>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</si>
  <si>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</si>
  <si>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</si>
  <si>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</si>
  <si>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</si>
  <si>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</si>
  <si>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</si>
  <si>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</si>
  <si>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</si>
  <si>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</si>
  <si>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</si>
  <si>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</si>
  <si>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</si>
  <si>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</si>
  <si>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</si>
  <si>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</si>
  <si>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</si>
  <si>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</si>
  <si>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</si>
  <si>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</si>
  <si>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</si>
  <si>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</si>
  <si>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</si>
  <si>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</si>
  <si>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</si>
  <si>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</si>
  <si>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</si>
  <si>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</si>
  <si>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</si>
  <si>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</si>
  <si>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</si>
  <si>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</si>
  <si>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</si>
  <si>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</si>
  <si>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</si>
  <si>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</si>
  <si>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</si>
  <si>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</si>
  <si>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</si>
  <si>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</si>
  <si>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</si>
  <si>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</si>
  <si>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</si>
  <si>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</si>
  <si>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</si>
  <si>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</si>
  <si>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</si>
  <si>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</si>
  <si>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</si>
  <si>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</si>
  <si>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</si>
  <si>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</si>
  <si>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</si>
  <si>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</si>
  <si>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</si>
  <si>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</si>
  <si>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</si>
  <si>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</si>
  <si>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</si>
  <si>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</si>
  <si>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</si>
  <si>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</si>
  <si>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</si>
  <si>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</si>
  <si>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</si>
  <si>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</si>
  <si>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</si>
  <si>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</si>
  <si>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</si>
  <si>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</si>
  <si>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</si>
  <si>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</si>
  <si>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</si>
  <si>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</si>
  <si>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</si>
  <si>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</si>
  <si>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</si>
  <si>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</si>
  <si>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</si>
  <si>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</si>
  <si>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</si>
  <si>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</si>
  <si>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</si>
  <si>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</si>
  <si>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</si>
  <si>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</si>
  <si>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</si>
  <si>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</si>
  <si>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</si>
  <si>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</si>
  <si>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</si>
  <si>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</si>
  <si>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</si>
  <si>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</si>
  <si>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</si>
  <si>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</si>
  <si>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</si>
  <si>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</si>
  <si>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</si>
  <si>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</si>
  <si>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</si>
  <si>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</si>
  <si>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</si>
  <si>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</si>
  <si>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</si>
  <si>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</si>
  <si>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</si>
  <si>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</si>
  <si>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</si>
  <si>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</si>
  <si>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</si>
  <si>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</si>
  <si>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</si>
  <si>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</si>
  <si>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</si>
  <si>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</si>
  <si>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</si>
  <si>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</si>
  <si>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</si>
  <si>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</si>
  <si>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</si>
  <si>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</si>
  <si>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</si>
  <si>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</si>
  <si>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</si>
  <si>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</si>
  <si>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</si>
  <si>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</si>
  <si>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</si>
  <si>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</si>
  <si>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</si>
  <si>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</si>
  <si>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</si>
  <si>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</si>
  <si>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</si>
  <si>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</si>
  <si>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</si>
  <si>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</si>
  <si>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</si>
  <si>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</si>
  <si>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</si>
  <si>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</si>
  <si>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</si>
  <si>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</si>
  <si>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</si>
  <si>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</si>
  <si>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</si>
  <si>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</si>
  <si>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</si>
  <si>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</si>
  <si>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</si>
  <si>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</si>
  <si>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</si>
  <si>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</si>
  <si>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</si>
  <si>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</si>
  <si>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</si>
  <si>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</si>
  <si>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</si>
  <si>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</si>
  <si>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</si>
  <si>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</si>
  <si>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</si>
  <si>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</si>
  <si>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</si>
  <si>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</si>
  <si>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</si>
  <si>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</si>
  <si>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</si>
  <si>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</si>
  <si>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</si>
  <si>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</si>
  <si>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</si>
  <si>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</si>
  <si>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</si>
  <si>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</si>
  <si>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</si>
  <si>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</si>
  <si>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</si>
  <si>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</si>
  <si>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</si>
  <si>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</si>
  <si>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</si>
  <si>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</si>
  <si>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</si>
  <si>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</si>
  <si>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</si>
  <si>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</si>
  <si>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</si>
  <si>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</si>
  <si>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</si>
  <si>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</si>
  <si>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</si>
  <si>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</si>
  <si>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</si>
  <si>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</si>
  <si>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</si>
  <si>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</si>
  <si>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</si>
  <si>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</si>
  <si>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</si>
  <si>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</si>
  <si>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</si>
  <si>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</si>
  <si>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</si>
  <si>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</si>
  <si>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</si>
  <si>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</si>
  <si>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</si>
  <si>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</si>
  <si>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</si>
  <si>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</si>
  <si>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</si>
  <si>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</si>
  <si>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</si>
  <si>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</si>
  <si>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</si>
  <si>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</si>
  <si>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</si>
  <si>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</si>
  <si>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</si>
  <si>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</si>
  <si>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</si>
  <si>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</si>
  <si>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</si>
  <si>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</si>
  <si>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</si>
  <si>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</si>
  <si>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</si>
  <si>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</si>
  <si>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</si>
  <si>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</si>
  <si>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</si>
  <si>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</si>
  <si>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</si>
  <si>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</si>
  <si>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</si>
  <si>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</si>
  <si>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</si>
  <si>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</si>
  <si>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</si>
  <si>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</si>
  <si>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</si>
  <si>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</si>
  <si>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</si>
  <si>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</si>
  <si>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</si>
  <si>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</si>
  <si>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</si>
  <si>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</si>
  <si>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</si>
  <si>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</si>
  <si>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</si>
  <si>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</si>
  <si>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</si>
  <si>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</si>
  <si>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</si>
  <si>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</si>
  <si>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</si>
  <si>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</si>
  <si>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</si>
  <si>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</si>
  <si>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</si>
  <si>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</si>
  <si>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</si>
  <si>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</si>
  <si>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</si>
  <si>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</si>
  <si>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</si>
  <si>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</si>
  <si>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</si>
  <si>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</si>
  <si>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</si>
  <si>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</si>
  <si>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</si>
  <si>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</si>
  <si>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</si>
  <si>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</si>
  <si>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</si>
  <si>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</si>
  <si>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</si>
  <si>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</si>
  <si>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</si>
  <si>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</si>
  <si>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</si>
  <si>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</si>
  <si>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</si>
  <si>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</si>
  <si>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</si>
  <si>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</si>
  <si>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</si>
  <si>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</si>
  <si>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</si>
  <si>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</si>
  <si>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</si>
  <si>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</si>
  <si>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</si>
  <si>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</si>
  <si>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</si>
  <si>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</si>
  <si>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</si>
  <si>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</si>
  <si>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</si>
  <si>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</si>
  <si>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</si>
  <si>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</si>
  <si>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</si>
  <si>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</si>
  <si>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</si>
  <si>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</si>
  <si>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</si>
  <si>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</si>
  <si>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</si>
  <si>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</si>
  <si>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</si>
  <si>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</si>
  <si>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</si>
  <si>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</si>
  <si>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</si>
  <si>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</si>
  <si>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</si>
  <si>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</si>
  <si>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</si>
  <si>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</si>
  <si>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</si>
  <si>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</si>
  <si>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</si>
  <si>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</si>
  <si>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</si>
  <si>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</si>
  <si>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</si>
  <si>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</si>
  <si>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</si>
  <si>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</si>
  <si>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</si>
  <si>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</si>
  <si>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</si>
  <si>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</si>
  <si>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</si>
  <si>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</si>
  <si>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</si>
  <si>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</si>
  <si>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</si>
  <si>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</si>
  <si>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</si>
  <si>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</si>
  <si>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</si>
  <si>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</si>
  <si>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</si>
  <si>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</si>
  <si>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</si>
  <si>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</si>
  <si>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</si>
  <si>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</si>
  <si>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</si>
  <si>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</si>
  <si>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</si>
  <si>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</si>
  <si>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</si>
  <si>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</si>
  <si>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</si>
  <si>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</si>
  <si>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</si>
  <si>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</si>
  <si>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</si>
  <si>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</si>
  <si>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</si>
  <si>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</si>
  <si>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</si>
  <si>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</si>
  <si>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</si>
  <si>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</si>
  <si>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</si>
  <si>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</si>
  <si>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</si>
  <si>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</si>
  <si>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</si>
  <si>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</si>
  <si>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</si>
  <si>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</si>
  <si>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</si>
  <si>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</si>
  <si>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</si>
  <si>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</si>
  <si>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</si>
  <si>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</si>
  <si>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</si>
  <si>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</si>
  <si>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</si>
  <si>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</si>
  <si>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</si>
  <si>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</si>
  <si>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</si>
  <si>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</si>
  <si>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</si>
  <si>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</si>
  <si>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</si>
  <si>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</si>
  <si>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</si>
  <si>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</si>
  <si>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</si>
  <si>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</si>
  <si>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</si>
  <si>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</si>
  <si>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</si>
  <si>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</si>
  <si>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</si>
  <si>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</si>
  <si>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</si>
  <si>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</si>
  <si>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</si>
  <si>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</si>
  <si>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</si>
  <si>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</si>
  <si>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</si>
  <si>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</si>
  <si>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</si>
  <si>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</si>
  <si>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</si>
  <si>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</si>
  <si>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</si>
  <si>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</si>
  <si>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</si>
  <si>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</si>
  <si>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</si>
  <si>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</si>
  <si>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</si>
  <si>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</si>
  <si>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</si>
  <si>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</si>
  <si>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</si>
  <si>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</si>
  <si>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</si>
  <si>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</si>
  <si>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</si>
  <si>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</si>
  <si>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</si>
  <si>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</si>
  <si>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</si>
  <si>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</si>
  <si>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</si>
  <si>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</si>
  <si>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</si>
  <si>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</si>
  <si>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</si>
  <si>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</si>
  <si>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</si>
  <si>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</si>
  <si>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</si>
  <si>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</si>
  <si>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</si>
  <si>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</si>
  <si>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</si>
  <si>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</si>
  <si>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</si>
  <si>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</si>
  <si>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</si>
  <si>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</si>
  <si>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</si>
  <si>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</si>
  <si>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</si>
  <si>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</si>
  <si>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</si>
  <si>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</si>
  <si>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</si>
  <si>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</si>
  <si>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</si>
  <si>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</si>
  <si>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</si>
  <si>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</si>
  <si>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</si>
  <si>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</si>
  <si>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</si>
  <si>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</si>
  <si>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</si>
  <si>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</si>
  <si>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</si>
  <si>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</si>
  <si>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</si>
  <si>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</si>
  <si>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</si>
  <si>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</si>
  <si>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</si>
  <si>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</si>
  <si>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</si>
  <si>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</si>
  <si>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</si>
  <si>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</si>
  <si>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</si>
  <si>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</si>
  <si>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</si>
  <si>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</si>
  <si>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</si>
  <si>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</si>
  <si>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</si>
  <si>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</si>
  <si>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</si>
  <si>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</si>
  <si>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</si>
  <si>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</si>
  <si>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</si>
  <si>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</si>
  <si>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</si>
  <si>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</si>
  <si>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</si>
  <si>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</si>
  <si>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</si>
  <si>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</si>
  <si>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</si>
  <si>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</si>
  <si>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</si>
  <si>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</si>
  <si>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</si>
  <si>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</si>
  <si>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</si>
  <si>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</si>
  <si>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</si>
  <si>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</si>
  <si>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</si>
  <si>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</si>
  <si>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</si>
  <si>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</si>
  <si>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</si>
  <si>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</si>
  <si>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</si>
  <si>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</si>
  <si>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</si>
  <si>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</si>
  <si>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</si>
  <si>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</si>
  <si>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</si>
  <si>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</si>
  <si>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</si>
  <si>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</si>
  <si>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</si>
  <si>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</si>
  <si>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</si>
  <si>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</si>
  <si>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</si>
  <si>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</si>
  <si>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</si>
  <si>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</si>
  <si>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</si>
  <si>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</si>
  <si>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</si>
  <si>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</si>
  <si>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</si>
  <si>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</si>
  <si>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</si>
  <si>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</si>
  <si>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</si>
  <si>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</si>
  <si>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</si>
  <si>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</si>
  <si>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</si>
  <si>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</si>
  <si>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</si>
  <si>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</si>
  <si>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</si>
  <si>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</si>
  <si>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</si>
  <si>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</si>
  <si>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</si>
  <si>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</si>
  <si>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</si>
  <si>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</si>
  <si>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</si>
  <si>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</si>
  <si>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</si>
  <si>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</si>
  <si>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</si>
  <si>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</si>
  <si>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</si>
  <si>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</si>
  <si>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</si>
  <si>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</si>
  <si>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</si>
  <si>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</si>
  <si>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</si>
  <si>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</si>
  <si>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</si>
  <si>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</si>
  <si>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</si>
  <si>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</si>
  <si>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</si>
  <si>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</si>
  <si>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</si>
  <si>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</si>
  <si>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</si>
  <si>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</si>
  <si>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</si>
  <si>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</si>
  <si>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</si>
  <si>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</si>
  <si>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</si>
  <si>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</si>
  <si>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</si>
  <si>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</si>
  <si>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</si>
  <si>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</si>
  <si>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</si>
  <si>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</si>
  <si>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</si>
  <si>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</si>
  <si>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</si>
  <si>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</si>
  <si>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</si>
  <si>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</si>
  <si>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</si>
  <si>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</si>
  <si>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</si>
  <si>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</si>
  <si>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</si>
  <si>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</si>
  <si>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</si>
  <si>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</si>
  <si>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</si>
  <si>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</si>
  <si>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</si>
  <si>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</si>
  <si>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</si>
  <si>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</si>
  <si>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</si>
  <si>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</si>
  <si>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</si>
  <si>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</si>
  <si>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</si>
  <si>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</si>
  <si>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</si>
  <si>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</si>
  <si>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</si>
  <si>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</si>
  <si>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</si>
  <si>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</si>
  <si>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</si>
  <si>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</si>
  <si>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</si>
  <si>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</si>
  <si>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</si>
  <si>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</si>
  <si>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</si>
  <si>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</si>
  <si>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</si>
  <si>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</si>
  <si>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</si>
  <si>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</si>
  <si>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</si>
  <si>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</si>
  <si>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</si>
  <si>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</si>
  <si>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</si>
  <si>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</si>
  <si>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</si>
  <si>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</si>
  <si>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</si>
  <si>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</si>
  <si>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</si>
  <si>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</si>
  <si>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</si>
  <si>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</si>
  <si>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</si>
  <si>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</si>
  <si>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</si>
  <si>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</si>
  <si>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</si>
  <si>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</si>
  <si>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</si>
  <si>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</si>
  <si>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</si>
  <si>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</si>
  <si>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</si>
  <si>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</si>
  <si>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</si>
  <si>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</si>
  <si>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</si>
  <si>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</si>
  <si>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</si>
  <si>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</si>
  <si>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</si>
  <si>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</si>
  <si>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</si>
  <si>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</si>
  <si>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</si>
  <si>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</si>
  <si>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</si>
  <si>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</si>
  <si>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</si>
  <si>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</si>
  <si>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</si>
  <si>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</si>
  <si>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</si>
  <si>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</si>
  <si>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</si>
  <si>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</si>
  <si>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</si>
  <si>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</si>
  <si>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</si>
  <si>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</si>
  <si>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</si>
  <si>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</si>
  <si>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</si>
  <si>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</si>
  <si>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</si>
  <si>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</si>
  <si>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</si>
  <si>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</si>
  <si>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</si>
  <si>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</si>
  <si>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</si>
  <si>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</si>
  <si>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</si>
  <si>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</si>
  <si>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</si>
  <si>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</si>
  <si>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</si>
  <si>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</si>
  <si>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</si>
  <si>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</si>
  <si>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</si>
  <si>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</si>
  <si>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</si>
  <si>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</si>
  <si>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</si>
  <si>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</si>
  <si>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</si>
  <si>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</si>
  <si>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</si>
  <si>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</si>
  <si>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</si>
  <si>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</si>
  <si>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</si>
  <si>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</si>
  <si>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</si>
  <si>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</si>
  <si>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</si>
  <si>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</si>
  <si>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</si>
  <si>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</si>
  <si>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</si>
  <si>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</si>
  <si>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</si>
  <si>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</si>
  <si>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</si>
  <si>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</si>
  <si>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</si>
  <si>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</si>
  <si>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</si>
  <si>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</si>
  <si>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</si>
  <si>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</si>
  <si>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</si>
  <si>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</si>
  <si>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</si>
  <si>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</si>
  <si>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</si>
  <si>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</si>
  <si>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</si>
  <si>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</si>
  <si>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</si>
  <si>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</si>
  <si>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</si>
  <si>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</si>
  <si>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</si>
  <si>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</si>
  <si>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</si>
  <si>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</si>
  <si>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</si>
  <si>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</si>
  <si>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</si>
  <si>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</si>
  <si>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</si>
  <si>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</si>
  <si>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</si>
  <si>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</si>
  <si>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</si>
  <si>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</si>
  <si>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</si>
  <si>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</si>
  <si>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</si>
  <si>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</si>
  <si>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</si>
  <si>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</si>
  <si>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</si>
  <si>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</si>
  <si>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</si>
  <si>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</si>
  <si>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</si>
  <si>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</si>
  <si>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</si>
  <si>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</si>
  <si>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</si>
  <si>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</si>
  <si>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</si>
  <si>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</si>
  <si>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</si>
  <si>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</si>
  <si>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</si>
  <si>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</si>
  <si>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</si>
  <si>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</si>
  <si>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</si>
  <si>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</si>
  <si>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</si>
  <si>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</si>
  <si>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</si>
  <si>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</si>
  <si>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</si>
  <si>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</si>
  <si>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</si>
  <si>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</si>
  <si>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</si>
  <si>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</si>
  <si>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</si>
  <si>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</si>
  <si>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</si>
  <si>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</si>
  <si>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</si>
  <si>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</si>
  <si>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</si>
  <si>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</si>
  <si>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</si>
  <si>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</si>
  <si>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</si>
  <si>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</si>
  <si>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</si>
  <si>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</si>
  <si>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</si>
  <si>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</si>
  <si>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</si>
  <si>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</si>
  <si>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</si>
  <si>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</si>
  <si>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</si>
  <si>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</si>
  <si>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</si>
  <si>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</si>
  <si>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</si>
  <si>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</si>
  <si>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</si>
  <si>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</si>
  <si>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</si>
  <si>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</si>
  <si>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</si>
  <si>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</si>
  <si>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</si>
  <si>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</si>
  <si>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</si>
  <si>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</si>
  <si>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</si>
  <si>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</si>
  <si>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</si>
  <si>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</si>
  <si>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</si>
  <si>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</si>
  <si>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</si>
  <si>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</si>
  <si>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</si>
  <si>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</si>
  <si>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</si>
  <si>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</si>
  <si>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</si>
  <si>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</si>
  <si>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</si>
  <si>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</si>
  <si>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</si>
  <si>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</si>
  <si>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</si>
  <si>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</si>
  <si>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</si>
  <si>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</si>
  <si>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</si>
  <si>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</si>
  <si>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</si>
  <si>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</si>
  <si>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</si>
  <si>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</si>
  <si>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</si>
  <si>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</si>
  <si>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</si>
  <si>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</si>
  <si>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</si>
  <si>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</si>
  <si>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</si>
  <si>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</si>
  <si>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</si>
  <si>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</si>
  <si>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</si>
  <si>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</si>
  <si>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</si>
  <si>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</si>
  <si>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</si>
  <si>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</si>
  <si>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</si>
  <si>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</si>
  <si>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</si>
  <si>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</si>
  <si>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</si>
  <si>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</si>
  <si>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</si>
  <si>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</si>
  <si>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</si>
  <si>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</si>
  <si>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</si>
  <si>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</si>
  <si>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</si>
  <si>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</si>
  <si>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</si>
  <si>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</si>
  <si>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</si>
  <si>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</si>
  <si>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</si>
  <si>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</si>
  <si>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</si>
  <si>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</si>
  <si>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</si>
  <si>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</si>
  <si>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</si>
  <si>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</si>
  <si>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</si>
  <si>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</si>
  <si>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</si>
  <si>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</si>
  <si>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</si>
  <si>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</si>
  <si>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</si>
  <si>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</si>
  <si>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</si>
  <si>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</si>
  <si>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</si>
  <si>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</si>
  <si>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</si>
  <si>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</si>
  <si>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</si>
  <si>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</si>
  <si>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</si>
  <si>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</si>
  <si>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</si>
  <si>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</si>
  <si>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</si>
  <si>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</si>
  <si>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</si>
  <si>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</si>
  <si>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</si>
  <si>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</si>
  <si>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</si>
  <si>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</si>
  <si>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</si>
  <si>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</si>
  <si>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</si>
  <si>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</si>
  <si>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</si>
  <si>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</si>
  <si>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</si>
  <si>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</si>
  <si>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</si>
  <si>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</si>
  <si>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</si>
  <si>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</si>
  <si>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</si>
  <si>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</si>
  <si>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</si>
  <si>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</si>
  <si>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</si>
  <si>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</si>
  <si>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</si>
  <si>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</si>
  <si>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</si>
  <si>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</si>
  <si>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</si>
  <si>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</si>
  <si>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</si>
  <si>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</si>
  <si>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</si>
  <si>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</si>
  <si>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</si>
  <si>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</si>
  <si>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</si>
  <si>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</si>
  <si>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</si>
  <si>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</si>
  <si>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</si>
  <si>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</si>
  <si>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</si>
  <si>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</si>
  <si>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</si>
  <si>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</si>
  <si>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</si>
  <si>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</si>
  <si>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</si>
  <si>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</si>
  <si>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</si>
  <si>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</si>
  <si>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</si>
  <si>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</si>
  <si>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</si>
  <si>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</si>
  <si>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</si>
  <si>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</si>
  <si>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</si>
  <si>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</si>
  <si>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</si>
  <si>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</si>
  <si>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</si>
  <si>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</si>
  <si>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</si>
  <si>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</si>
  <si>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</si>
  <si>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</si>
  <si>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</si>
  <si>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</si>
  <si>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</si>
  <si>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</si>
  <si>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</si>
  <si>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</si>
  <si>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</si>
  <si>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</si>
  <si>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</si>
  <si>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</si>
  <si>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</si>
  <si>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</si>
  <si>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</si>
  <si>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</si>
  <si>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</si>
  <si>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</si>
  <si>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</si>
  <si>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</si>
  <si>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</si>
  <si>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</si>
  <si>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</si>
  <si>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</si>
  <si>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</si>
  <si>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</si>
  <si>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</si>
  <si>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</si>
  <si>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</si>
  <si>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</si>
  <si>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</si>
  <si>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</si>
  <si>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</si>
  <si>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</si>
  <si>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</si>
  <si>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</si>
  <si>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</si>
  <si>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</si>
  <si>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</si>
  <si>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</si>
  <si>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</si>
  <si>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</si>
  <si>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</si>
  <si>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</si>
  <si>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</si>
  <si>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</si>
  <si>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</si>
  <si>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</si>
  <si>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</si>
  <si>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</si>
  <si>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</si>
  <si>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</si>
  <si>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</si>
  <si>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</si>
  <si>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</si>
  <si>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</si>
  <si>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</si>
  <si>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</si>
  <si>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</si>
  <si>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</si>
  <si>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</si>
  <si>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</si>
  <si>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</si>
  <si>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</si>
  <si>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</si>
  <si>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</si>
  <si>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</si>
  <si>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</si>
  <si>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</si>
  <si>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</si>
  <si>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</si>
  <si>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</si>
  <si>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</si>
  <si>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</si>
  <si>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</si>
  <si>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</si>
  <si>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</si>
  <si>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</si>
  <si>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</si>
  <si>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</si>
  <si>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</si>
  <si>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</si>
  <si>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</si>
  <si>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</si>
  <si>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</si>
  <si>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</si>
  <si>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</si>
  <si>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</si>
  <si>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</si>
  <si>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</si>
  <si>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</si>
  <si>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</si>
  <si>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</si>
  <si>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</si>
  <si>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</si>
  <si>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</si>
  <si>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</si>
  <si>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</si>
  <si>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</si>
  <si>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</si>
  <si>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</si>
  <si>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</si>
  <si>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</si>
  <si>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</si>
  <si>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</si>
  <si>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</si>
  <si>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</si>
  <si>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</si>
  <si>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</si>
  <si>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</si>
  <si>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</si>
  <si>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</si>
  <si>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</si>
  <si>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</si>
  <si>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</si>
  <si>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</si>
  <si>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</si>
  <si>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</si>
  <si>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</si>
  <si>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</si>
  <si>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</si>
  <si>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</si>
  <si>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</si>
  <si>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</si>
  <si>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</si>
  <si>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</si>
  <si>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</si>
  <si>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</si>
  <si>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</si>
  <si>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</si>
  <si>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</si>
  <si>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</si>
  <si>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</si>
  <si>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</si>
  <si>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</si>
  <si>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</si>
  <si>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</si>
  <si>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</si>
  <si>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</si>
  <si>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</si>
  <si>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</si>
  <si>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</si>
  <si>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</si>
  <si>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</si>
  <si>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</si>
  <si>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</si>
  <si>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</si>
  <si>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</si>
  <si>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</si>
  <si>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</si>
  <si>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</si>
  <si>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</si>
  <si>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</si>
  <si>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</si>
  <si>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</si>
  <si>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</si>
  <si>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</si>
  <si>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</si>
  <si>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</si>
  <si>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</si>
  <si>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</si>
  <si>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</si>
  <si>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</si>
  <si>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</si>
  <si>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</si>
  <si>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</si>
  <si>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</si>
  <si>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</si>
  <si>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</si>
  <si>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</si>
  <si>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</si>
  <si>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</si>
  <si>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</si>
  <si>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</si>
  <si>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</si>
  <si>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</si>
  <si>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</si>
  <si>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</si>
  <si>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</si>
  <si>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</si>
  <si>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</si>
  <si>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</si>
  <si>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</si>
  <si>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</si>
  <si>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</si>
  <si>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</si>
  <si>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</si>
  <si>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</si>
  <si>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</si>
  <si>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</si>
  <si>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</si>
  <si>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</si>
  <si>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</si>
  <si>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</si>
  <si>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</si>
  <si>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</si>
  <si>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</si>
  <si>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</si>
  <si>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</si>
  <si>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</si>
  <si>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</si>
  <si>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</si>
  <si>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</si>
  <si>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</si>
  <si>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</si>
  <si>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</si>
  <si>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</si>
  <si>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</si>
  <si>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</si>
  <si>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</si>
  <si>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</si>
  <si>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</si>
  <si>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</si>
  <si>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</si>
  <si>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</si>
  <si>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</si>
  <si>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</si>
  <si>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</si>
  <si>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</si>
  <si>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</si>
  <si>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</si>
  <si>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</si>
  <si>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</si>
  <si>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</si>
  <si>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</si>
  <si>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</si>
  <si>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</si>
  <si>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</si>
  <si>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</si>
  <si>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</si>
  <si>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</si>
  <si>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</si>
  <si>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</si>
  <si>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</si>
  <si>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</si>
  <si>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</si>
  <si>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</si>
  <si>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</si>
  <si>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</si>
  <si>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</si>
  <si>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</si>
  <si>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</si>
  <si>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</si>
  <si>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</si>
  <si>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</si>
  <si>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</si>
  <si>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</si>
  <si>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</si>
  <si>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</si>
  <si>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</si>
  <si>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</si>
  <si>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</si>
  <si>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</si>
  <si>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</si>
  <si>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</si>
  <si>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</si>
  <si>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</si>
  <si>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</si>
  <si>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</si>
  <si>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</si>
  <si>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</si>
  <si>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</si>
  <si>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</si>
  <si>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</si>
  <si>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</si>
  <si>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</si>
  <si>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</si>
  <si>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</si>
  <si>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</si>
  <si>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</si>
  <si>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</si>
  <si>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</si>
  <si>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</si>
  <si>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</si>
  <si>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</si>
  <si>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</si>
  <si>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</si>
  <si>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</si>
  <si>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</si>
  <si>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</si>
  <si>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</si>
  <si>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</si>
  <si>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</si>
  <si>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</si>
  <si>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</si>
  <si>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</si>
  <si>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</si>
  <si>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</si>
  <si>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</si>
  <si>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</si>
  <si>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</si>
  <si>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</si>
  <si>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</si>
  <si>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</si>
  <si>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</si>
  <si>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</si>
  <si>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</si>
  <si>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</si>
  <si>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</si>
  <si>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</si>
  <si>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</si>
  <si>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</si>
  <si>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</si>
  <si>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</si>
  <si>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</si>
  <si>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</si>
  <si>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</si>
  <si>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</si>
  <si>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</si>
  <si>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</si>
  <si>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</si>
  <si>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</si>
  <si>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</si>
  <si>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</si>
  <si>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</si>
  <si>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</si>
  <si>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</si>
  <si>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</si>
  <si>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</si>
  <si>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</si>
  <si>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</si>
  <si>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</si>
  <si>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</si>
  <si>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</si>
  <si>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</si>
  <si>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</si>
  <si>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</si>
  <si>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</si>
  <si>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</si>
  <si>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</si>
  <si>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</si>
  <si>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</si>
  <si>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</si>
  <si>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</si>
  <si>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</si>
  <si>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</si>
  <si>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</si>
  <si>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</si>
  <si>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</si>
  <si>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</si>
  <si>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</si>
  <si>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</si>
  <si>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</si>
  <si>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</si>
  <si>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</si>
  <si>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</si>
  <si>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</si>
  <si>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</si>
  <si>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</si>
  <si>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</si>
  <si>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</si>
  <si>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</si>
  <si>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</si>
  <si>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</si>
  <si>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</si>
  <si>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</si>
  <si>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</si>
  <si>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</si>
  <si>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</si>
  <si>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</si>
  <si>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</si>
  <si>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</si>
  <si>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</si>
  <si>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</si>
  <si>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</si>
  <si>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</si>
  <si>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</si>
  <si>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</si>
  <si>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</si>
  <si>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</si>
  <si>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</si>
  <si>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</si>
  <si>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</si>
  <si>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</si>
  <si>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</si>
  <si>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</si>
  <si>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</si>
  <si>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</si>
  <si>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</si>
  <si>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</si>
  <si>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</si>
  <si>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</si>
  <si>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</si>
  <si>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</si>
  <si>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</si>
  <si>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</si>
  <si>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</si>
  <si>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</si>
  <si>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</si>
  <si>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</si>
  <si>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</si>
  <si>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</si>
  <si>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</si>
  <si>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</si>
  <si>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</si>
  <si>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</si>
  <si>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</si>
  <si>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</si>
  <si>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</si>
  <si>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</si>
  <si>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</si>
  <si>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</si>
  <si>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</si>
  <si>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</si>
  <si>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</si>
  <si>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</si>
  <si>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</si>
  <si>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</si>
  <si>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</si>
  <si>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</si>
  <si>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</si>
  <si>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</si>
  <si>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</si>
  <si>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</si>
  <si>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</si>
  <si>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</si>
  <si>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</si>
  <si>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</si>
  <si>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</si>
  <si>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</si>
  <si>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</si>
  <si>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</si>
  <si>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</si>
  <si>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</si>
  <si>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</si>
  <si>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</si>
  <si>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</si>
  <si>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</si>
  <si>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</si>
  <si>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</si>
  <si>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</si>
  <si>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</si>
  <si>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</si>
  <si>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</si>
  <si>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</si>
  <si>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</si>
  <si>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</si>
  <si>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</si>
  <si>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</si>
  <si>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</si>
  <si>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</si>
  <si>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</si>
  <si>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</si>
  <si>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</si>
  <si>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</si>
  <si>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</si>
  <si>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</si>
  <si>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</si>
  <si>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</si>
  <si>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</si>
  <si>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</si>
  <si>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</si>
  <si>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</si>
  <si>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</si>
  <si>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</si>
  <si>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</si>
  <si>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</si>
  <si>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</si>
  <si>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</si>
  <si>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</si>
  <si>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</si>
  <si>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</si>
  <si>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</si>
  <si>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</si>
  <si>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</si>
  <si>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</si>
  <si>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</si>
  <si>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</si>
  <si>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</si>
  <si>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</si>
  <si>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</si>
  <si>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</si>
  <si>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</si>
  <si>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</si>
  <si>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</si>
  <si>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</si>
  <si>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</si>
  <si>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</si>
  <si>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</si>
  <si>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</si>
  <si>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</si>
  <si>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</si>
  <si>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</si>
  <si>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</si>
  <si>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</si>
  <si>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</si>
  <si>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</si>
  <si>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</si>
  <si>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</si>
  <si>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</si>
  <si>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</si>
  <si>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</si>
  <si>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</si>
  <si>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</si>
  <si>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</si>
  <si>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</si>
  <si>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</si>
  <si>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</si>
  <si>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</si>
  <si>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</si>
  <si>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</si>
  <si>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</si>
  <si>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</si>
  <si>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</si>
  <si>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</si>
  <si>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</si>
  <si>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</si>
  <si>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</si>
  <si>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</si>
  <si>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</si>
  <si>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</si>
  <si>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</si>
  <si>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</si>
  <si>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</si>
  <si>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</si>
  <si>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</si>
  <si>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</si>
  <si>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</si>
  <si>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</si>
  <si>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</si>
  <si>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</si>
  <si>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</si>
  <si>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</si>
  <si>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</si>
  <si>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</si>
  <si>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</si>
  <si>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</si>
  <si>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</si>
  <si>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</si>
  <si>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</si>
  <si>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</si>
  <si>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</si>
  <si>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</si>
  <si>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</si>
  <si>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</si>
  <si>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</si>
  <si>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</si>
  <si>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</si>
  <si>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</si>
  <si>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</si>
  <si>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</si>
  <si>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</si>
  <si>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</si>
  <si>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</si>
  <si>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</si>
  <si>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</si>
  <si>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</si>
  <si>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</si>
  <si>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</si>
  <si>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</si>
  <si>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</si>
  <si>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</si>
  <si>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</si>
  <si>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</si>
  <si>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</si>
  <si>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</si>
  <si>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</si>
  <si>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</si>
  <si>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</si>
  <si>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</si>
  <si>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</si>
  <si>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</si>
  <si>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</si>
  <si>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</si>
  <si>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</si>
  <si>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</si>
  <si>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</si>
  <si>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</si>
  <si>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</si>
  <si>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</si>
  <si>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</si>
  <si>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</si>
  <si>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</si>
  <si>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</si>
  <si>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</si>
  <si>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</si>
  <si>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</si>
  <si>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</si>
  <si>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</si>
  <si>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</si>
  <si>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</si>
  <si>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</si>
  <si>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</si>
  <si>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</si>
  <si>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</si>
  <si>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</si>
  <si>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</si>
  <si>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</si>
  <si>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</si>
  <si>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</si>
  <si>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</si>
  <si>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</si>
  <si>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</si>
  <si>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</si>
  <si>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</si>
  <si>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</si>
  <si>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</si>
  <si>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</si>
  <si>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</si>
  <si>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</si>
  <si>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</si>
  <si>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</si>
  <si>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</si>
  <si>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</si>
  <si>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</si>
  <si>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</si>
  <si>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</si>
  <si>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</si>
  <si>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</si>
  <si>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</si>
  <si>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</si>
  <si>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</si>
  <si>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</si>
  <si>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</si>
  <si>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</si>
  <si>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</si>
  <si>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</si>
  <si>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</si>
  <si>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</si>
  <si>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</si>
  <si>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</si>
  <si>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</si>
  <si>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</si>
  <si>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</si>
  <si>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</si>
  <si>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</si>
  <si>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</si>
  <si>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</si>
  <si>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</si>
  <si>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</si>
  <si>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</si>
  <si>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</si>
  <si>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</si>
  <si>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</si>
  <si>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</si>
  <si>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</si>
  <si>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</si>
  <si>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</si>
  <si>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</si>
  <si>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</si>
  <si>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</si>
  <si>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</si>
  <si>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</si>
  <si>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</si>
  <si>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</si>
  <si>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</si>
  <si>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</si>
  <si>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</si>
  <si>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</si>
  <si>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</si>
  <si>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</si>
  <si>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</si>
  <si>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</si>
  <si>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</si>
  <si>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</si>
  <si>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</si>
  <si>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</si>
  <si>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</si>
  <si>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</si>
  <si>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</si>
  <si>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</si>
  <si>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</si>
  <si>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</si>
  <si>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</si>
  <si>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</si>
  <si>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</si>
  <si>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</si>
  <si>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</si>
  <si>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</si>
  <si>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</si>
  <si>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</si>
  <si>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</si>
  <si>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</si>
  <si>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</si>
  <si>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</si>
  <si>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</si>
  <si>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</si>
  <si>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</si>
  <si>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</si>
  <si>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</si>
  <si>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</si>
  <si>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</si>
  <si>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</si>
  <si>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</si>
  <si>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</si>
  <si>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</si>
  <si>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</si>
  <si>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</si>
  <si>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</si>
  <si>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</si>
  <si>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</si>
  <si>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</si>
  <si>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</si>
  <si>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</si>
  <si>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</si>
  <si>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</si>
  <si>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</si>
  <si>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</si>
  <si>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</si>
  <si>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</si>
  <si>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</si>
  <si>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</si>
  <si>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</si>
  <si>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</si>
  <si>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</si>
  <si>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</si>
  <si>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</si>
  <si>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</si>
  <si>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</si>
  <si>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</si>
  <si>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</si>
  <si>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</si>
  <si>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</si>
  <si>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</si>
  <si>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</si>
  <si>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</si>
  <si>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</si>
  <si>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</si>
  <si>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</si>
  <si>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</si>
  <si>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</si>
  <si>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</si>
  <si>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</si>
  <si>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</si>
  <si>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</si>
  <si>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</si>
  <si>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</si>
  <si>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</si>
  <si>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</si>
  <si>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</si>
  <si>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</si>
  <si>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</si>
  <si>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</si>
  <si>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</si>
  <si>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</si>
  <si>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</si>
  <si>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</si>
  <si>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</si>
  <si>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</si>
  <si>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</si>
  <si>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</si>
  <si>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</si>
  <si>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</si>
  <si>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</si>
  <si>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</si>
  <si>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</si>
  <si>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</si>
  <si>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</si>
  <si>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</si>
  <si>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</si>
  <si>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</si>
  <si>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</si>
  <si>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</si>
  <si>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</si>
  <si>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</si>
  <si>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</si>
  <si>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</si>
  <si>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</si>
  <si>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</si>
  <si>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</si>
  <si>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</si>
  <si>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</si>
  <si>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</si>
  <si>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</si>
  <si>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</si>
  <si>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</si>
  <si>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</si>
  <si>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</si>
  <si>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</si>
  <si>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</si>
  <si>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</si>
  <si>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</si>
  <si>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</si>
  <si>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</si>
  <si>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</si>
  <si>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</si>
  <si>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</si>
  <si>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</si>
  <si>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</si>
  <si>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</si>
  <si>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</si>
  <si>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</si>
  <si>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</si>
  <si>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</si>
  <si>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</si>
  <si>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</si>
  <si>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</si>
  <si>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</si>
  <si>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</si>
  <si>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</si>
  <si>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</si>
  <si>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</si>
  <si>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</si>
  <si>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</si>
  <si>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</si>
  <si>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</si>
  <si>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</si>
  <si>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</si>
  <si>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</si>
  <si>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</si>
  <si>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</si>
  <si>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</si>
  <si>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</si>
  <si>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</si>
  <si>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</si>
  <si>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</si>
  <si>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</si>
  <si>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</si>
  <si>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</si>
  <si>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</si>
  <si>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</si>
  <si>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</si>
  <si>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</si>
  <si>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</si>
  <si>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</si>
  <si>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</si>
  <si>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</si>
  <si>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</si>
  <si>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</si>
  <si>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</si>
  <si>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</si>
  <si>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</si>
  <si>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</si>
  <si>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</si>
  <si>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</si>
  <si>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</si>
  <si>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</si>
  <si>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</si>
  <si>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</si>
  <si>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</si>
  <si>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</si>
  <si>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</si>
  <si>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</si>
  <si>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</si>
  <si>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</si>
  <si>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</si>
  <si>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</si>
  <si>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</si>
  <si>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</si>
  <si>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</si>
  <si>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</si>
  <si>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</si>
  <si>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</si>
  <si>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</si>
  <si>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</si>
  <si>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</si>
  <si>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</si>
  <si>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</si>
  <si>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</si>
  <si>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</si>
  <si>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</si>
  <si>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</si>
  <si>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</si>
  <si>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</si>
  <si>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</si>
  <si>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</si>
  <si>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</si>
  <si>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</si>
  <si>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</si>
  <si>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</si>
  <si>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</si>
  <si>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</si>
  <si>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</si>
  <si>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</si>
  <si>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</si>
  <si>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</si>
  <si>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</si>
  <si>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</si>
  <si>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</si>
  <si>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</si>
  <si>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</si>
  <si>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</si>
  <si>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</si>
  <si>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</si>
  <si>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</si>
  <si>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</si>
  <si>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</si>
  <si>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</si>
  <si>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</si>
  <si>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</si>
  <si>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</si>
  <si>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</si>
  <si>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</si>
  <si>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</si>
  <si>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</si>
  <si>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</si>
  <si>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</si>
  <si>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</si>
  <si>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</si>
  <si>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</si>
  <si>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</si>
  <si>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</si>
  <si>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</si>
  <si>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</si>
  <si>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</si>
  <si>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</si>
  <si>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</si>
  <si>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</si>
  <si>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</si>
  <si>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</si>
  <si>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</si>
  <si>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</si>
  <si>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</si>
  <si>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</si>
  <si>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</si>
  <si>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</si>
  <si>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</si>
  <si>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</si>
  <si>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</si>
  <si>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</si>
  <si>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</si>
  <si>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</si>
  <si>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</si>
  <si>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</si>
  <si>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</si>
  <si>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</si>
  <si>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</si>
  <si>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</si>
  <si>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</si>
  <si>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</si>
  <si>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</si>
  <si>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</si>
  <si>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</si>
  <si>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</si>
  <si>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</si>
  <si>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</si>
  <si>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</si>
  <si>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</si>
  <si>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</si>
  <si>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</si>
  <si>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</si>
  <si>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</si>
  <si>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</si>
  <si>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</si>
  <si>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</si>
  <si>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</si>
  <si>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</si>
  <si>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</si>
  <si>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</si>
  <si>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</si>
  <si>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</si>
  <si>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</si>
  <si>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</si>
  <si>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</si>
  <si>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</si>
  <si>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</si>
  <si>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</si>
  <si>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</si>
  <si>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</si>
  <si>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</si>
  <si>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</si>
  <si>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</si>
  <si>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</si>
  <si>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</si>
  <si>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</si>
  <si>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</si>
  <si>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</si>
  <si>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</si>
  <si>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</si>
  <si>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</si>
  <si>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</si>
  <si>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</si>
  <si>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</si>
  <si>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</si>
  <si>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</si>
  <si>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</si>
  <si>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</si>
  <si>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</si>
  <si>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</si>
  <si>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</si>
  <si>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</si>
  <si>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</si>
  <si>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</si>
  <si>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</si>
  <si>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</si>
  <si>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</si>
  <si>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</si>
  <si>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</si>
  <si>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</si>
  <si>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</si>
  <si>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</si>
  <si>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</si>
  <si>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</si>
  <si>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</si>
  <si>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</si>
  <si>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</si>
  <si>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</si>
  <si>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</si>
  <si>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</si>
  <si>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</si>
  <si>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</si>
  <si>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</si>
  <si>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</si>
  <si>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</si>
  <si>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</si>
  <si>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</si>
  <si>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</si>
  <si>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</si>
  <si>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</si>
  <si>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</si>
  <si>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</si>
  <si>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</si>
  <si>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</si>
  <si>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</si>
  <si>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</si>
  <si>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</si>
  <si>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</si>
  <si>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</si>
  <si>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</si>
  <si>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</si>
  <si>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</si>
  <si>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</si>
  <si>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</si>
  <si>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</si>
  <si>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</si>
  <si>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</si>
  <si>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</si>
  <si>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</si>
  <si>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</si>
  <si>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</si>
  <si>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</si>
  <si>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</si>
  <si>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</si>
  <si>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</si>
  <si>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</si>
  <si>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</si>
  <si>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</si>
  <si>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</si>
  <si>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</si>
  <si>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</si>
  <si>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</si>
  <si>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</si>
  <si>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</si>
  <si>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</si>
  <si>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</si>
  <si>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</si>
  <si>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</si>
  <si>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</si>
  <si>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</si>
  <si>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</si>
  <si>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</si>
  <si>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</si>
  <si>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</si>
  <si>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</si>
  <si>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</si>
  <si>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</si>
  <si>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</si>
  <si>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</si>
  <si>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</si>
  <si>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</si>
  <si>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</si>
  <si>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</si>
  <si>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</si>
  <si>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</si>
  <si>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</si>
  <si>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</si>
  <si>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</si>
  <si>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</si>
  <si>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</si>
  <si>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</si>
  <si>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</si>
  <si>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</si>
  <si>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</si>
  <si>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</si>
  <si>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</si>
  <si>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</si>
  <si>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</si>
  <si>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</si>
  <si>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</si>
  <si>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</si>
  <si>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</si>
  <si>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</si>
  <si>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</si>
  <si>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</si>
  <si>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</si>
  <si>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</si>
  <si>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</si>
  <si>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</si>
  <si>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</si>
  <si>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</si>
  <si>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</si>
  <si>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</si>
  <si>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</si>
  <si>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</si>
  <si>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</si>
  <si>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</si>
  <si>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</si>
  <si>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</si>
  <si>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</si>
  <si>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</si>
  <si>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</si>
  <si>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</si>
  <si>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</si>
  <si>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</si>
  <si>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</si>
  <si>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</si>
  <si>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</si>
  <si>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</si>
  <si>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</si>
  <si>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</si>
  <si>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</si>
  <si>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</si>
  <si>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</si>
  <si>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</si>
  <si>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</si>
  <si>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</si>
  <si>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</si>
  <si>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</si>
  <si>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</si>
  <si>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</si>
  <si>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</si>
  <si>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</si>
  <si>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</si>
  <si>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</si>
  <si>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</si>
  <si>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</si>
  <si>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</si>
  <si>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</si>
  <si>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</si>
  <si>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</si>
  <si>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</si>
  <si>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</si>
  <si>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</si>
  <si>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</si>
  <si>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</si>
  <si>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</si>
  <si>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</si>
  <si>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</si>
  <si>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</si>
  <si>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</si>
  <si>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</si>
  <si>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</si>
  <si>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</si>
  <si>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</si>
  <si>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</si>
  <si>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</si>
  <si>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</si>
  <si>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</si>
  <si>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</si>
  <si>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</si>
  <si>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</si>
  <si>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</si>
  <si>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</si>
  <si>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</si>
  <si>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</si>
  <si>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</si>
  <si>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</si>
  <si>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</si>
  <si>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</si>
  <si>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</si>
  <si>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</si>
  <si>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</si>
  <si>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</si>
  <si>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</si>
  <si>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</si>
  <si>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</si>
  <si>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</si>
  <si>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</si>
  <si>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</si>
  <si>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</si>
  <si>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</si>
  <si>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</si>
  <si>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</si>
  <si>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</si>
  <si>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</si>
  <si>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</si>
  <si>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</si>
  <si>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</si>
  <si>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</si>
  <si>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</si>
  <si>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</si>
  <si>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</si>
  <si>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</si>
  <si>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</si>
  <si>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</si>
  <si>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</si>
  <si>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</si>
  <si>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</si>
  <si>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</si>
  <si>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</si>
  <si>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</si>
  <si>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</si>
  <si>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</si>
  <si>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</si>
  <si>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</si>
  <si>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</si>
  <si>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</si>
  <si>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</si>
  <si>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</si>
  <si>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</si>
  <si>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</si>
  <si>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</si>
  <si>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</si>
  <si>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</si>
  <si>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</si>
  <si>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</si>
  <si>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</si>
  <si>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</si>
  <si>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</si>
  <si>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</si>
  <si>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</si>
  <si>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</si>
  <si>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</si>
  <si>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</si>
  <si>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</si>
  <si>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</si>
  <si>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</si>
  <si>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</si>
  <si>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</si>
  <si>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</si>
  <si>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</si>
  <si>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</si>
  <si>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</si>
  <si>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</si>
  <si>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</si>
  <si>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</si>
  <si>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</si>
  <si>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</si>
  <si>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</si>
  <si>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</si>
  <si>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</si>
  <si>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</si>
  <si>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</si>
  <si>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</si>
  <si>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</si>
  <si>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</si>
  <si>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</si>
  <si>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</si>
  <si>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</si>
  <si>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</si>
  <si>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</si>
  <si>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</si>
  <si>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</si>
  <si>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</si>
  <si>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</si>
  <si>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</si>
  <si>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</si>
  <si>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</si>
  <si>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</si>
  <si>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</si>
  <si>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</si>
  <si>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</si>
  <si>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</si>
  <si>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</si>
  <si>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</si>
  <si>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</si>
  <si>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</si>
  <si>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</si>
  <si>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</si>
  <si>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</si>
  <si>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</si>
  <si>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</si>
  <si>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</si>
  <si>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</si>
  <si>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</si>
  <si>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</si>
  <si>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</si>
  <si>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</si>
  <si>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</si>
  <si>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</si>
  <si>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</si>
  <si>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</si>
  <si>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</si>
  <si>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</si>
  <si>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</si>
  <si>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</si>
  <si>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</si>
  <si>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</si>
  <si>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</si>
  <si>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</si>
  <si>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</si>
  <si>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</si>
  <si>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</si>
  <si>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</si>
  <si>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</si>
  <si>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</si>
  <si>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</si>
  <si>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</si>
  <si>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</si>
  <si>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</si>
  <si>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</si>
  <si>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</si>
  <si>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</si>
  <si>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</si>
  <si>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</si>
  <si>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</si>
  <si>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</si>
  <si>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</si>
  <si>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</si>
  <si>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</si>
  <si>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</si>
  <si>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</si>
  <si>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</si>
  <si>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</si>
  <si>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</si>
  <si>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</si>
  <si>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</si>
  <si>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</si>
  <si>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</si>
  <si>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</si>
  <si>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</si>
  <si>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</si>
  <si>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</si>
  <si>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</si>
  <si>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</si>
  <si>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</si>
  <si>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</si>
  <si>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</si>
  <si>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</si>
  <si>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</si>
  <si>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</si>
  <si>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</si>
  <si>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</si>
  <si>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</si>
  <si>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</si>
  <si>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</si>
  <si>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</si>
  <si>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</si>
  <si>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</si>
  <si>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</si>
  <si>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</si>
  <si>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</si>
  <si>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</si>
  <si>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</si>
  <si>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</si>
  <si>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</si>
  <si>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</si>
  <si>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</si>
  <si>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</si>
  <si>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</si>
  <si>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</si>
  <si>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</si>
  <si>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</si>
  <si>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</si>
  <si>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</si>
  <si>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</si>
  <si>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</si>
  <si>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</si>
  <si>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</si>
  <si>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</si>
  <si>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</si>
  <si>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</si>
  <si>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</si>
  <si>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</si>
  <si>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</si>
  <si>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</si>
  <si>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</si>
  <si>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</si>
  <si>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</si>
  <si>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</si>
  <si>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</si>
  <si>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</si>
  <si>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</si>
  <si>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</si>
  <si>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</si>
  <si>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</si>
  <si>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</si>
  <si>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</si>
  <si>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</si>
  <si>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</si>
  <si>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</si>
  <si>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</si>
  <si>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</si>
  <si>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</si>
  <si>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</si>
  <si>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</si>
  <si>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</si>
  <si>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</si>
  <si>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</si>
  <si>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</si>
  <si>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</si>
  <si>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</si>
  <si>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</si>
  <si>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</si>
  <si>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</si>
  <si>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</si>
  <si>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</si>
  <si>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</si>
  <si>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</si>
  <si>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</si>
  <si>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</si>
  <si>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</si>
  <si>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</si>
  <si>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</si>
  <si>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</si>
  <si>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</si>
  <si>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</si>
  <si>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</si>
  <si>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</si>
  <si>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</si>
  <si>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</si>
  <si>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</si>
  <si>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</si>
  <si>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</si>
  <si>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</si>
  <si>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</si>
  <si>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</si>
  <si>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</si>
  <si>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</si>
  <si>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</si>
  <si>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</si>
  <si>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</si>
  <si>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</si>
  <si>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</si>
  <si>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</si>
  <si>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</si>
  <si>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</si>
  <si>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</si>
  <si>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</si>
  <si>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</si>
  <si>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</si>
  <si>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</si>
  <si>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</si>
  <si>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</si>
  <si>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</si>
  <si>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</si>
  <si>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</si>
  <si>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</si>
  <si>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</si>
  <si>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</si>
  <si>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</si>
  <si>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</si>
  <si>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</si>
  <si>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</si>
  <si>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</si>
  <si>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</si>
  <si>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</si>
  <si>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</si>
  <si>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</si>
  <si>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</si>
  <si>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</si>
  <si>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</si>
  <si>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</si>
  <si>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</si>
  <si>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</si>
  <si>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</si>
  <si>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</si>
  <si>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</si>
  <si>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</si>
  <si>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</si>
  <si>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</si>
  <si>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</si>
  <si>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</si>
  <si>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</si>
  <si>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</si>
  <si>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</si>
  <si>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</si>
  <si>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</si>
  <si>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</si>
  <si>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</si>
  <si>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</si>
  <si>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</si>
  <si>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</si>
  <si>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</si>
  <si>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</si>
  <si>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</si>
  <si>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</si>
  <si>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</si>
  <si>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</si>
  <si>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</si>
  <si>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</si>
  <si>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</si>
  <si>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</si>
  <si>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</si>
  <si>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</si>
  <si>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</si>
  <si>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</si>
  <si>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</si>
  <si>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</si>
  <si>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</si>
  <si>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</si>
  <si>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</si>
  <si>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</si>
  <si>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</si>
  <si>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</si>
  <si>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</si>
  <si>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</si>
  <si>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</si>
  <si>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</si>
  <si>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</si>
  <si>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</si>
  <si>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</si>
  <si>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</si>
  <si>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</si>
  <si>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</si>
  <si>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</si>
  <si>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</si>
  <si>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</si>
  <si>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</si>
  <si>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</si>
  <si>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</si>
  <si>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</si>
  <si>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</si>
  <si>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</si>
  <si>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</si>
  <si>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</si>
  <si>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</si>
  <si>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</si>
  <si>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</si>
  <si>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</si>
  <si>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</si>
  <si>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</si>
  <si>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</si>
  <si>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</si>
  <si>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</si>
  <si>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</si>
  <si>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</si>
  <si>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</si>
  <si>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</si>
  <si>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</si>
  <si>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</si>
  <si>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</si>
  <si>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</si>
  <si>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</si>
  <si>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</si>
  <si>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</si>
  <si>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</si>
  <si>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</si>
  <si>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</si>
  <si>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</si>
  <si>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</si>
  <si>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</si>
  <si>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</si>
  <si>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</si>
  <si>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</si>
  <si>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</si>
  <si>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</si>
  <si>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</si>
  <si>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</si>
  <si>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</si>
  <si>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</si>
  <si>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</si>
  <si>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</si>
  <si>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</si>
  <si>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</si>
  <si>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</si>
  <si>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</si>
  <si>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</si>
  <si>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</si>
  <si>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</si>
  <si>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</si>
  <si>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</si>
  <si>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</si>
  <si>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</si>
  <si>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</si>
  <si>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</si>
  <si>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</si>
  <si>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</si>
  <si>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</si>
  <si>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</si>
  <si>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</si>
  <si>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</si>
  <si>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</si>
  <si>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</si>
  <si>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</si>
  <si>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</si>
  <si>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</si>
  <si>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</si>
  <si>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</si>
  <si>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</si>
  <si>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</si>
  <si>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</si>
  <si>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</si>
  <si>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</si>
  <si>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</si>
  <si>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</si>
  <si>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</si>
  <si>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</si>
  <si>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</si>
  <si>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</si>
  <si>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</si>
  <si>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</si>
  <si>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</si>
  <si>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</si>
  <si>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</si>
  <si>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</si>
  <si>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</si>
  <si>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</si>
  <si>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</si>
  <si>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</si>
  <si>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</si>
  <si>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</si>
  <si>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</si>
  <si>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</si>
  <si>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</si>
  <si>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</si>
  <si>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</si>
  <si>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</si>
  <si>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</si>
  <si>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</si>
  <si>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</si>
  <si>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</si>
  <si>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</si>
  <si>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</si>
  <si>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</si>
  <si>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</si>
  <si>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</si>
  <si>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</si>
  <si>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</si>
  <si>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</si>
  <si>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</si>
  <si>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</si>
  <si>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</si>
  <si>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</si>
  <si>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</si>
  <si>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</si>
  <si>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</si>
  <si>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</si>
  <si>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</si>
  <si>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</si>
  <si>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</si>
  <si>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</si>
  <si>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</si>
  <si>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</si>
  <si>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</si>
  <si>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</si>
  <si>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</si>
  <si>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</si>
  <si>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</si>
  <si>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</si>
  <si>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</si>
  <si>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</si>
  <si>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</si>
  <si>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</si>
  <si>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</si>
  <si>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</si>
  <si>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</si>
  <si>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</si>
  <si>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</si>
  <si>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</si>
  <si>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</si>
  <si>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</si>
  <si>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</si>
  <si>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</si>
  <si>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</si>
  <si>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</si>
  <si>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</si>
  <si>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</si>
  <si>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</si>
  <si>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</si>
  <si>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</si>
  <si>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</si>
  <si>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</si>
  <si>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</si>
  <si>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</si>
  <si>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</si>
  <si>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</si>
  <si>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</si>
  <si>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</si>
  <si>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</si>
  <si>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</si>
  <si>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</si>
  <si>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</si>
  <si>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</si>
  <si>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</si>
  <si>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</si>
  <si>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</si>
  <si>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</si>
  <si>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</si>
  <si>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</si>
  <si>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</si>
  <si>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</si>
  <si>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</si>
  <si>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</si>
  <si>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</si>
  <si>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</si>
  <si>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</si>
  <si>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</si>
  <si>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</si>
  <si>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</si>
  <si>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</si>
  <si>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</si>
  <si>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</si>
  <si>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</si>
  <si>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</si>
  <si>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</si>
  <si>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</si>
  <si>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</si>
  <si>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</si>
  <si>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</si>
  <si>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</si>
  <si>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</si>
  <si>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</si>
  <si>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</si>
  <si>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</si>
  <si>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</si>
  <si>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</si>
  <si>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</si>
  <si>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</si>
  <si>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</si>
  <si>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</si>
  <si>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</si>
  <si>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</si>
  <si>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</si>
  <si>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</si>
  <si>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</si>
  <si>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</si>
  <si>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</si>
  <si>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</si>
  <si>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</si>
  <si>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</si>
  <si>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</si>
  <si>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</si>
  <si>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</si>
  <si>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</si>
  <si>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</si>
  <si>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</si>
  <si>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</si>
  <si>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</si>
  <si>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</si>
  <si>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</si>
  <si>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</si>
  <si>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</si>
  <si>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</si>
  <si>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</si>
  <si>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</si>
  <si>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</si>
  <si>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</si>
  <si>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</si>
  <si>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</si>
  <si>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</si>
  <si>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</si>
  <si>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</si>
  <si>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</si>
  <si>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</si>
  <si>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</si>
  <si>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</si>
  <si>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</si>
  <si>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</si>
  <si>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</si>
  <si>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</si>
  <si>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</si>
  <si>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</si>
  <si>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</si>
  <si>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</si>
  <si>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</si>
  <si>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</si>
  <si>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</si>
  <si>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</si>
  <si>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</si>
  <si>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</si>
  <si>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</si>
  <si>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</si>
  <si>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</si>
  <si>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</si>
  <si>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</si>
  <si>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</si>
  <si>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</si>
  <si>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</si>
  <si>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</si>
  <si>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</si>
  <si>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</si>
  <si>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</si>
  <si>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</si>
  <si>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</si>
  <si>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</si>
  <si>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</si>
  <si>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</si>
  <si>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</si>
  <si>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</si>
  <si>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</si>
  <si>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</si>
  <si>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</si>
  <si>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</si>
  <si>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</si>
  <si>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</si>
  <si>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</si>
  <si>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</si>
  <si>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</si>
  <si>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</si>
  <si>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</si>
  <si>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</si>
  <si>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</si>
  <si>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</si>
  <si>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</si>
  <si>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</si>
  <si>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</si>
  <si>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</si>
  <si>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</si>
  <si>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</si>
  <si>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</si>
  <si>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</si>
  <si>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</si>
  <si>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</si>
  <si>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</si>
  <si>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</si>
  <si>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</si>
  <si>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</si>
  <si>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</si>
  <si>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</si>
  <si>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</si>
  <si>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</si>
  <si>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</si>
  <si>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</si>
  <si>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</si>
  <si>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</si>
  <si>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</si>
  <si>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</si>
  <si>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</si>
  <si>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</si>
  <si>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</si>
  <si>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</si>
  <si>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</si>
  <si>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</si>
  <si>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</si>
  <si>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</si>
  <si>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</si>
  <si>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</si>
  <si>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</si>
  <si>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</si>
  <si>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</si>
  <si>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</si>
  <si>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</si>
  <si>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</si>
  <si>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</si>
  <si>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</si>
  <si>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</si>
  <si>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</si>
  <si>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</si>
  <si>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</si>
  <si>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</si>
  <si>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</si>
  <si>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</si>
  <si>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</si>
  <si>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</si>
  <si>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</si>
  <si>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</si>
  <si>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</si>
  <si>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</si>
  <si>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</si>
  <si>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</si>
  <si>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</si>
  <si>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</si>
  <si>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</si>
  <si>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</si>
  <si>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</si>
  <si>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</si>
  <si>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</si>
  <si>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</si>
  <si>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</si>
  <si>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</si>
  <si>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</si>
  <si>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</si>
  <si>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</si>
  <si>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</si>
  <si>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</si>
  <si>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</si>
  <si>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</si>
  <si>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</si>
  <si>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</si>
  <si>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</si>
  <si>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</si>
  <si>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</si>
  <si>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</si>
  <si>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</si>
  <si>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</si>
  <si>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</si>
  <si>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</si>
  <si>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</si>
  <si>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</si>
  <si>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</si>
  <si>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</si>
  <si>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</si>
  <si>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</si>
  <si>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</si>
  <si>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</si>
  <si>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</si>
  <si>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</si>
  <si>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</si>
  <si>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</si>
  <si>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</si>
  <si>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</si>
  <si>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</si>
  <si>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</si>
  <si>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</si>
  <si>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</si>
  <si>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</si>
  <si>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</si>
  <si>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</si>
  <si>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</si>
  <si>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</si>
  <si>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</si>
  <si>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</si>
  <si>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</si>
  <si>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</si>
  <si>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</si>
  <si>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</si>
  <si>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</si>
  <si>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</si>
  <si>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</si>
  <si>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</si>
  <si>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</si>
  <si>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</si>
  <si>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</si>
  <si>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</si>
  <si>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</si>
  <si>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</si>
  <si>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</si>
  <si>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</si>
  <si>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</si>
  <si>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</si>
  <si>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</si>
  <si>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</si>
  <si>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</si>
  <si>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</si>
  <si>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</si>
  <si>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</si>
  <si>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</si>
  <si>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</si>
  <si>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</si>
  <si>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</si>
  <si>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</si>
  <si>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</si>
  <si>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</si>
  <si>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</si>
  <si>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</si>
  <si>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</si>
  <si>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</si>
  <si>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</si>
  <si>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</si>
  <si>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</si>
  <si>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</si>
  <si>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</si>
  <si>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</si>
  <si>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</si>
  <si>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</si>
  <si>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</si>
  <si>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</si>
  <si>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</si>
  <si>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</si>
  <si>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</si>
  <si>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</si>
  <si>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</si>
  <si>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</si>
  <si>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</si>
  <si>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</si>
  <si>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</si>
  <si>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</si>
  <si>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</si>
  <si>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</si>
  <si>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</si>
  <si>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</si>
  <si>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</si>
  <si>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</si>
  <si>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</si>
  <si>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</si>
  <si>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</si>
  <si>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</si>
  <si>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</si>
  <si>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</si>
  <si>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</si>
  <si>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</si>
  <si>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</si>
  <si>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</si>
  <si>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</si>
  <si>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</si>
  <si>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</si>
  <si>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</si>
  <si>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</si>
  <si>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</si>
  <si>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</si>
  <si>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</si>
  <si>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</si>
  <si>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</si>
  <si>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</si>
  <si>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</si>
  <si>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</si>
  <si>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</si>
  <si>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</si>
  <si>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</si>
  <si>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</si>
  <si>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</si>
  <si>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</si>
  <si>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</si>
  <si>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</si>
  <si>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</si>
  <si>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</si>
  <si>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</si>
  <si>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</si>
  <si>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</si>
  <si>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</si>
  <si>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</si>
  <si>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</si>
  <si>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</si>
  <si>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</si>
  <si>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</si>
  <si>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</si>
  <si>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</si>
  <si>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</si>
  <si>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</si>
  <si>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</si>
  <si>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</si>
  <si>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</si>
  <si>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</si>
  <si>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</si>
  <si>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</si>
  <si>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</si>
  <si>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</si>
  <si>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</si>
  <si>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</si>
  <si>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</si>
  <si>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</si>
  <si>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</si>
  <si>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</si>
  <si>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</si>
  <si>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</si>
  <si>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</si>
  <si>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</si>
  <si>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</si>
  <si>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</si>
  <si>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</si>
  <si>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</si>
  <si>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</si>
  <si>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</si>
  <si>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</si>
  <si>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</si>
  <si>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</si>
  <si>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</si>
  <si>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</si>
  <si>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</si>
  <si>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</si>
  <si>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</si>
  <si>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</si>
  <si>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</si>
  <si>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</si>
  <si>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</si>
  <si>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</si>
  <si>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</si>
  <si>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</si>
  <si>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</si>
  <si>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</si>
  <si>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</si>
  <si>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</si>
  <si>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</si>
  <si>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</si>
  <si>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</si>
  <si>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</si>
  <si>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</si>
  <si>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</si>
  <si>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</si>
  <si>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</si>
  <si>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</si>
  <si>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</si>
  <si>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</si>
  <si>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</si>
  <si>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</si>
  <si>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</si>
  <si>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</si>
  <si>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</si>
  <si>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</si>
  <si>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</si>
  <si>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</si>
  <si>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</si>
  <si>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</si>
  <si>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</si>
  <si>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</si>
  <si>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</si>
  <si>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</si>
  <si>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</si>
  <si>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</si>
  <si>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</si>
  <si>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</si>
  <si>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</si>
  <si>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</si>
  <si>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</si>
  <si>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</si>
  <si>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</si>
  <si>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</si>
  <si>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</si>
  <si>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</si>
  <si>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</si>
  <si>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</si>
  <si>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</si>
  <si>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</si>
  <si>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</si>
  <si>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</si>
  <si>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</si>
  <si>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</si>
  <si>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</si>
  <si>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</si>
  <si>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</si>
  <si>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</si>
  <si>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</si>
  <si>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</si>
  <si>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</si>
  <si>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</si>
  <si>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</si>
  <si>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</si>
  <si>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</si>
  <si>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</si>
  <si>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</si>
  <si>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</si>
  <si>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</si>
  <si>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</si>
  <si>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</si>
  <si>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</si>
  <si>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</si>
  <si>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</si>
  <si>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</si>
  <si>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</si>
  <si>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</si>
  <si>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</si>
  <si>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</si>
  <si>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</si>
  <si>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</si>
  <si>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</si>
  <si>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</si>
  <si>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</si>
  <si>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</si>
  <si>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</si>
  <si>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</si>
  <si>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</si>
  <si>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</si>
  <si>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</si>
  <si>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</si>
  <si>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</si>
  <si>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</si>
  <si>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</si>
  <si>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</si>
  <si>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</si>
  <si>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</si>
  <si>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</si>
  <si>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</si>
  <si>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</si>
  <si>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</si>
  <si>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</si>
  <si>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</si>
  <si>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</si>
  <si>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</si>
  <si>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</si>
  <si>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</si>
  <si>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</si>
  <si>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</si>
  <si>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</si>
  <si>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</si>
  <si>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</si>
  <si>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</si>
  <si>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</si>
  <si>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</si>
  <si>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</si>
  <si>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</si>
  <si>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</si>
  <si>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</si>
  <si>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</si>
  <si>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</si>
  <si>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</si>
  <si>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</si>
  <si>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</si>
  <si>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</si>
  <si>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</si>
  <si>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</si>
  <si>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</si>
  <si>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</si>
  <si>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</si>
  <si>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</si>
  <si>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</si>
  <si>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</si>
  <si>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</si>
  <si>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</si>
  <si>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</si>
  <si>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</si>
  <si>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</si>
  <si>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</si>
  <si>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</si>
  <si>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</si>
  <si>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</si>
  <si>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</si>
  <si>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</si>
  <si>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</si>
  <si>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</si>
  <si>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</si>
  <si>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</si>
  <si>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</si>
  <si>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</si>
  <si>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</si>
  <si>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</si>
  <si>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</si>
  <si>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</si>
  <si>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</si>
  <si>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</si>
  <si>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</si>
  <si>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</si>
  <si>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</si>
  <si>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</si>
  <si>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</si>
  <si>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</si>
  <si>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</si>
  <si>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</si>
  <si>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</si>
  <si>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</si>
  <si>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</si>
  <si>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</si>
  <si>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</si>
  <si>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</si>
  <si>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</si>
  <si>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</si>
  <si>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</si>
  <si>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</si>
  <si>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</si>
  <si>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</si>
  <si>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</si>
  <si>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</si>
  <si>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</si>
  <si>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</si>
  <si>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</si>
  <si>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</si>
  <si>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</si>
  <si>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</si>
  <si>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</si>
  <si>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</si>
  <si>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</si>
  <si>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</si>
  <si>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</si>
  <si>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</si>
  <si>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</si>
  <si>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</si>
  <si>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</si>
  <si>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</si>
  <si>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</si>
  <si>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</si>
  <si>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</si>
  <si>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</si>
  <si>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</si>
  <si>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</si>
  <si>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</si>
  <si>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</si>
  <si>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</si>
  <si>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</si>
  <si>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</si>
  <si>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</si>
  <si>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</si>
  <si>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</si>
  <si>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</si>
  <si>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</si>
  <si>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</si>
  <si>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</si>
  <si>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</si>
  <si>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</si>
  <si>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</si>
  <si>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</si>
  <si>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</si>
  <si>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</si>
  <si>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</si>
  <si>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</si>
  <si>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</si>
  <si>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</si>
  <si>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</si>
  <si>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</si>
  <si>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</si>
  <si>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</si>
  <si>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</si>
  <si>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</si>
  <si>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</si>
  <si>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</si>
  <si>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</si>
  <si>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</si>
  <si>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</si>
  <si>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</si>
  <si>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</si>
  <si>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</si>
  <si>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</si>
  <si>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</si>
  <si>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</si>
  <si>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</si>
  <si>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</si>
  <si>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</si>
  <si>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</si>
  <si>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</si>
  <si>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</si>
  <si>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</si>
  <si>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</si>
  <si>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</si>
  <si>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</si>
  <si>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</si>
  <si>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</si>
  <si>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</si>
  <si>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</si>
  <si>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</si>
  <si>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</si>
  <si>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</si>
  <si>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</si>
  <si>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</si>
  <si>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</si>
  <si>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</si>
  <si>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</si>
  <si>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</si>
  <si>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</si>
  <si>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</si>
  <si>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</si>
  <si>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</si>
  <si>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</si>
  <si>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</si>
  <si>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</si>
  <si>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</si>
  <si>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</si>
  <si>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</si>
  <si>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</si>
  <si>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</si>
  <si>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</si>
  <si>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</si>
  <si>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</si>
  <si>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</si>
  <si>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</si>
  <si>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</si>
  <si>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</si>
  <si>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</si>
  <si>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</si>
  <si>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</si>
  <si>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</si>
  <si>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</si>
  <si>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</si>
  <si>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</si>
  <si>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</si>
  <si>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</si>
  <si>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</si>
  <si>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</si>
  <si>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</si>
  <si>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</si>
  <si>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</si>
  <si>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</si>
  <si>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</si>
  <si>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</si>
  <si>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</si>
  <si>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</si>
  <si>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</si>
  <si>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</si>
  <si>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</si>
  <si>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</si>
  <si>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</si>
  <si>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</si>
  <si>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</si>
  <si>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</si>
  <si>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</si>
  <si>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</si>
  <si>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</si>
  <si>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</si>
  <si>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</si>
  <si>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</si>
  <si>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</si>
  <si>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</si>
  <si>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</si>
  <si>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</si>
  <si>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</si>
  <si>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</si>
  <si>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</si>
  <si>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</si>
  <si>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</si>
  <si>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</si>
  <si>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</si>
  <si>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</si>
  <si>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</si>
  <si>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</si>
  <si>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</si>
  <si>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</si>
  <si>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</si>
  <si>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</si>
  <si>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</si>
  <si>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</si>
  <si>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</si>
  <si>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</si>
  <si>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</si>
  <si>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</si>
  <si>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</si>
  <si>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</si>
  <si>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</si>
  <si>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</si>
  <si>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</si>
  <si>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</si>
  <si>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</si>
  <si>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</si>
  <si>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</si>
  <si>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</si>
  <si>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</si>
  <si>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</si>
  <si>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</si>
  <si>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</si>
  <si>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</si>
  <si>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</si>
  <si>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</si>
  <si>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</si>
  <si>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</si>
  <si>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</si>
  <si>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</si>
  <si>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</si>
  <si>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</si>
  <si>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</si>
  <si>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</si>
  <si>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</si>
  <si>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</si>
  <si>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</si>
  <si>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</si>
  <si>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</si>
  <si>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</si>
  <si>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</si>
  <si>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</si>
  <si>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</si>
  <si>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</si>
  <si>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</si>
  <si>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</si>
  <si>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</si>
  <si>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</si>
  <si>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</si>
  <si>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</si>
  <si>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</si>
  <si>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</si>
  <si>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</si>
  <si>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</si>
  <si>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</si>
  <si>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</si>
  <si>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</si>
  <si>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</si>
  <si>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</si>
  <si>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</si>
  <si>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</si>
  <si>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</si>
  <si>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</si>
  <si>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</si>
  <si>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</si>
  <si>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</si>
  <si>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</si>
  <si>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</si>
  <si>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</si>
  <si>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</si>
  <si>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</si>
  <si>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</si>
  <si>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</si>
  <si>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</si>
  <si>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</si>
  <si>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</si>
  <si>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</si>
  <si>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</si>
  <si>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</si>
  <si>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</si>
  <si>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</si>
  <si>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</si>
  <si>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</si>
  <si>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</si>
  <si>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</si>
  <si>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</si>
  <si>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</si>
  <si>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</si>
  <si>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</si>
  <si>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</si>
  <si>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</si>
  <si>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</si>
  <si>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</si>
  <si>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</si>
  <si>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</si>
  <si>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</si>
  <si>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</si>
  <si>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</si>
  <si>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</si>
  <si>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</si>
  <si>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</si>
  <si>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</si>
  <si>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</si>
  <si>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</si>
  <si>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</si>
  <si>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</si>
  <si>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</si>
  <si>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</si>
  <si>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</si>
  <si>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</si>
  <si>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</si>
  <si>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</si>
  <si>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</si>
  <si>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</si>
  <si>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</si>
  <si>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</si>
  <si>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</si>
  <si>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</si>
  <si>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</si>
  <si>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</si>
  <si>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</si>
  <si>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</si>
  <si>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</si>
  <si>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</si>
  <si>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</si>
  <si>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</si>
  <si>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</si>
  <si>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</si>
  <si>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</si>
  <si>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</si>
  <si>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</si>
  <si>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</si>
  <si>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</si>
  <si>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</si>
  <si>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</si>
  <si>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</si>
  <si>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</si>
  <si>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</si>
  <si>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</si>
  <si>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</si>
  <si>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</si>
  <si>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</si>
  <si>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</si>
  <si>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</si>
  <si>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</si>
  <si>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</si>
  <si>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</si>
  <si>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</si>
  <si>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</si>
  <si>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</si>
  <si>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</si>
  <si>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</si>
  <si>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</si>
  <si>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</si>
  <si>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</si>
  <si>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</si>
  <si>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</si>
  <si>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</si>
  <si>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</si>
  <si>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</si>
  <si>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</si>
  <si>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</si>
  <si>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</si>
  <si>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</si>
  <si>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</si>
  <si>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</si>
  <si>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</si>
  <si>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</si>
  <si>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</si>
  <si>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</si>
  <si>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</si>
  <si>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</si>
  <si>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</si>
  <si>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</si>
  <si>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</si>
  <si>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</si>
  <si>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</si>
  <si>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</si>
  <si>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</si>
  <si>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</si>
  <si>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</si>
  <si>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</si>
  <si>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</si>
  <si>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</si>
  <si>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</si>
  <si>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</si>
  <si>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</si>
  <si>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</si>
  <si>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</si>
  <si>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</si>
  <si>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</si>
  <si>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</si>
  <si>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</si>
  <si>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</si>
  <si>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</si>
  <si>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</si>
  <si>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</si>
  <si>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</si>
  <si>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</si>
  <si>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</si>
  <si>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</si>
  <si>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</si>
  <si>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</si>
  <si>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</si>
  <si>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</si>
  <si>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</si>
  <si>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</si>
  <si>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</si>
  <si>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</si>
  <si>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</si>
  <si>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</si>
  <si>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</si>
  <si>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</si>
  <si>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</si>
  <si>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</si>
  <si>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</si>
  <si>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</si>
  <si>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</si>
  <si>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</si>
  <si>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</si>
  <si>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</si>
  <si>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</si>
  <si>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</si>
  <si>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</si>
  <si>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</si>
  <si>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</si>
  <si>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</si>
  <si>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</si>
  <si>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</si>
  <si>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</si>
  <si>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</si>
  <si>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</si>
  <si>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</si>
  <si>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</si>
  <si>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</si>
  <si>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</si>
  <si>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</si>
  <si>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</si>
  <si>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</si>
  <si>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</si>
  <si>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</si>
  <si>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</si>
  <si>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</si>
  <si>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</si>
  <si>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</si>
  <si>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</si>
  <si>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</si>
  <si>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</si>
  <si>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</si>
  <si>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</si>
  <si>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</si>
  <si>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</si>
  <si>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</si>
  <si>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</si>
  <si>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</si>
  <si>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</si>
  <si>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</si>
  <si>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</si>
  <si>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</si>
  <si>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</si>
  <si>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</si>
  <si>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</si>
  <si>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</si>
  <si>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</si>
  <si>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</si>
  <si>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</si>
  <si>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</si>
  <si>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</si>
  <si>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</si>
  <si>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</si>
  <si>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</si>
  <si>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</si>
  <si>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</si>
  <si>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</si>
  <si>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</si>
  <si>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</si>
  <si>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</si>
  <si>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</si>
  <si>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</si>
  <si>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</si>
  <si>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</si>
  <si>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</si>
  <si>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</si>
  <si>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</si>
  <si>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</si>
  <si>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</si>
  <si>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</si>
  <si>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</si>
  <si>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</si>
  <si>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</si>
  <si>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</si>
  <si>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</si>
  <si>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</si>
  <si>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</si>
  <si>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</si>
  <si>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</si>
  <si>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</si>
  <si>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</si>
  <si>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</si>
  <si>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</si>
  <si>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</si>
  <si>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</si>
  <si>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</si>
  <si>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</si>
  <si>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</si>
  <si>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</si>
  <si>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</si>
  <si>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</si>
  <si>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</si>
  <si>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</si>
  <si>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</si>
  <si>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</si>
  <si>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</si>
  <si>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</si>
  <si>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</si>
  <si>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</si>
  <si>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</si>
  <si>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</si>
  <si>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</si>
  <si>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</si>
  <si>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</si>
  <si>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</si>
  <si>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</si>
  <si>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</si>
  <si>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</si>
  <si>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</si>
  <si>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</si>
  <si>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</si>
  <si>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</si>
  <si>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</si>
  <si>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</si>
  <si>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</si>
  <si>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</si>
  <si>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</si>
  <si>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</si>
  <si>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</si>
  <si>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</si>
  <si>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</si>
  <si>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</si>
  <si>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</si>
  <si>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</si>
  <si>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</si>
  <si>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</si>
  <si>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</si>
  <si>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</si>
  <si>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</si>
  <si>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</si>
  <si>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</si>
  <si>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</si>
  <si>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</si>
  <si>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</si>
  <si>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</si>
  <si>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</si>
  <si>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</si>
  <si>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</si>
  <si>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</si>
  <si>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</si>
  <si>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</si>
  <si>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</si>
  <si>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</si>
  <si>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</si>
  <si>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</si>
  <si>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</si>
  <si>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</si>
  <si>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</si>
  <si>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</si>
  <si>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</si>
  <si>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</si>
  <si>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</si>
  <si>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</si>
  <si>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</si>
  <si>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</si>
  <si>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</si>
  <si>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</si>
  <si>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</si>
  <si>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</si>
  <si>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</si>
  <si>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</si>
  <si>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</si>
  <si>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</si>
  <si>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</si>
  <si>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</si>
  <si>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</si>
  <si>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</si>
  <si>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</si>
  <si>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</si>
  <si>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</si>
  <si>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</si>
  <si>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</si>
  <si>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</si>
  <si>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</si>
  <si>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</si>
  <si>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</si>
  <si>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</si>
  <si>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</si>
  <si>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</si>
  <si>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</si>
  <si>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</si>
  <si>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</si>
  <si>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</si>
  <si>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</si>
  <si>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</si>
  <si>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</si>
  <si>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</si>
  <si>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</si>
  <si>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</si>
  <si>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</si>
  <si>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</si>
  <si>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</si>
  <si>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</si>
  <si>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</si>
  <si>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</si>
  <si>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</si>
  <si>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</si>
  <si>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</si>
  <si>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</si>
  <si>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</si>
  <si>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</si>
  <si>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</si>
  <si>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</si>
  <si>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</si>
  <si>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</si>
  <si>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</si>
  <si>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</si>
  <si>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</si>
  <si>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</si>
  <si>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</si>
  <si>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</si>
  <si>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</si>
  <si>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</si>
  <si>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</si>
  <si>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</si>
  <si>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</si>
  <si>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</si>
  <si>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</si>
  <si>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</si>
  <si>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</si>
  <si>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</si>
  <si>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</si>
  <si>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</si>
  <si>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</si>
  <si>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</si>
  <si>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</si>
  <si>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</si>
  <si>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</si>
  <si>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</si>
  <si>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</si>
  <si>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</si>
  <si>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</si>
  <si>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</si>
  <si>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</si>
  <si>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</si>
  <si>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</si>
  <si>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</si>
  <si>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</si>
  <si>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</si>
  <si>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</si>
  <si>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</si>
  <si>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</si>
  <si>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</si>
  <si>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</si>
  <si>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</si>
  <si>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</si>
  <si>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</si>
  <si>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</si>
  <si>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</si>
  <si>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</si>
  <si>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</si>
  <si>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</si>
  <si>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</si>
  <si>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</si>
  <si>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</si>
  <si>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</si>
  <si>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</si>
  <si>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</si>
  <si>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</si>
  <si>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</si>
  <si>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</si>
  <si>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</si>
  <si>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</si>
  <si>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</si>
  <si>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</si>
  <si>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</si>
  <si>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</si>
  <si>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</si>
  <si>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</si>
  <si>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</si>
  <si>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</si>
  <si>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</si>
  <si>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</si>
  <si>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</si>
  <si>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</si>
  <si>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</si>
  <si>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</si>
  <si>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</si>
  <si>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</si>
  <si>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</si>
  <si>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</si>
  <si>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</si>
  <si>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</si>
  <si>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</si>
  <si>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</si>
  <si>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</si>
  <si>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</si>
  <si>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</si>
  <si>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</si>
  <si>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</si>
  <si>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</si>
  <si>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</si>
  <si>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</si>
  <si>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</si>
  <si>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</si>
  <si>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</si>
  <si>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</si>
  <si>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</si>
  <si>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</si>
  <si>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</si>
  <si>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</si>
  <si>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</si>
  <si>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</si>
  <si>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</si>
  <si>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</si>
  <si>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</si>
  <si>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</si>
  <si>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</si>
  <si>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</si>
  <si>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</si>
  <si>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</si>
  <si>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</si>
  <si>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</si>
  <si>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</si>
  <si>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</si>
  <si>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</si>
  <si>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</si>
  <si>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</si>
  <si>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</si>
  <si>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</si>
  <si>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</si>
  <si>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</si>
  <si>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</si>
  <si>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</si>
  <si>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</si>
  <si>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</si>
  <si>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</si>
  <si>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</si>
  <si>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</si>
  <si>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</si>
  <si>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</si>
  <si>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</si>
  <si>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</si>
  <si>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</si>
  <si>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</si>
  <si>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</si>
  <si>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</si>
  <si>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</si>
  <si>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</si>
  <si>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</si>
  <si>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</si>
  <si>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</si>
  <si>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</si>
  <si>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</si>
  <si>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</si>
  <si>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</si>
  <si>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</si>
  <si>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</si>
  <si>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</si>
  <si>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</si>
  <si>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</si>
  <si>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</si>
  <si>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</si>
  <si>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</si>
  <si>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</si>
  <si>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</si>
  <si>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</si>
  <si>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</si>
  <si>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</si>
  <si>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</si>
  <si>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</si>
  <si>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</si>
  <si>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</si>
  <si>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</si>
  <si>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</si>
  <si>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</si>
  <si>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</si>
  <si>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</si>
  <si>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</si>
  <si>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</si>
  <si>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</si>
  <si>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</si>
  <si>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</si>
  <si>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</si>
  <si>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</si>
  <si>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</si>
  <si>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</si>
  <si>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</si>
  <si>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</si>
  <si>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</si>
  <si>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</si>
  <si>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</si>
  <si>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</si>
  <si>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</si>
  <si>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</si>
  <si>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</si>
  <si>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</si>
  <si>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</si>
  <si>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</si>
  <si>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</si>
  <si>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</si>
  <si>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</si>
  <si>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</si>
  <si>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</si>
  <si>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</si>
  <si>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</si>
  <si>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</si>
  <si>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</si>
  <si>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</si>
  <si>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</si>
  <si>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</si>
  <si>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</si>
  <si>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</si>
  <si>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</si>
  <si>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</si>
  <si>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</si>
  <si>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</si>
  <si>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</si>
  <si>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</si>
  <si>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</si>
  <si>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</si>
  <si>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</si>
  <si>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</si>
  <si>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</si>
  <si>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</si>
  <si>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</si>
  <si>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</si>
  <si>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</si>
  <si>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</si>
  <si>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</si>
  <si>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</si>
  <si>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</si>
  <si>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</si>
  <si>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</si>
  <si>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</si>
  <si>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</si>
  <si>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</si>
  <si>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</si>
  <si>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</si>
  <si>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</si>
  <si>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</si>
  <si>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</si>
  <si>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</si>
  <si>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</si>
  <si>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</si>
  <si>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</si>
  <si>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</si>
  <si>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</si>
  <si>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</si>
  <si>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</si>
  <si>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</si>
  <si>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</si>
  <si>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</si>
  <si>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</si>
  <si>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</si>
  <si>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</si>
  <si>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</si>
  <si>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</si>
  <si>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</si>
  <si>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</si>
  <si>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</si>
  <si>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</si>
  <si>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</si>
  <si>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</si>
  <si>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</si>
  <si>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</si>
  <si>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</si>
  <si>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</si>
  <si>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</si>
  <si>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</si>
  <si>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</si>
  <si>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</si>
  <si>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</si>
  <si>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</si>
  <si>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</si>
  <si>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</si>
  <si>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</si>
  <si>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</si>
  <si>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</si>
  <si>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</si>
  <si>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</si>
  <si>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</si>
  <si>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</si>
  <si>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</si>
  <si>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</si>
  <si>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</si>
  <si>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</si>
  <si>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</si>
  <si>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</si>
  <si>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</si>
  <si>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</si>
  <si>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</si>
  <si>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</si>
  <si>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</si>
  <si>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</si>
  <si>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</si>
  <si>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</si>
  <si>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</si>
  <si>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</si>
  <si>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</si>
  <si>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</si>
  <si>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</si>
  <si>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</si>
  <si>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</si>
  <si>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</si>
  <si>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</si>
  <si>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</si>
  <si>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</si>
  <si>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</si>
  <si>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</si>
  <si>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</si>
  <si>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</si>
  <si>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</si>
  <si>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</si>
  <si>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</si>
  <si>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</si>
  <si>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</si>
  <si>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</si>
  <si>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</si>
  <si>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</si>
  <si>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</si>
  <si>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</si>
  <si>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</si>
  <si>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</si>
  <si>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</si>
  <si>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</si>
  <si>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</si>
  <si>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</si>
  <si>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</si>
  <si>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</si>
  <si>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</si>
  <si>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</si>
  <si>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</si>
  <si>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</si>
  <si>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</si>
  <si>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</si>
  <si>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</si>
  <si>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</si>
  <si>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</si>
  <si>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</si>
  <si>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</si>
  <si>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</si>
  <si>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</si>
  <si>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</si>
  <si>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</si>
  <si>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</si>
  <si>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</si>
  <si>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</si>
  <si>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</si>
  <si>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</si>
  <si>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</si>
  <si>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</si>
  <si>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</si>
  <si>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</si>
  <si>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</si>
  <si>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</si>
  <si>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</si>
  <si>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</si>
  <si>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</si>
  <si>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</si>
  <si>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</si>
  <si>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</si>
  <si>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</si>
  <si>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</si>
  <si>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</si>
  <si>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</si>
  <si>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</si>
  <si>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</si>
  <si>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</si>
  <si>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</si>
  <si>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</si>
  <si>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</si>
  <si>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</si>
  <si>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</si>
  <si>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</si>
  <si>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</si>
  <si>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</si>
  <si>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</si>
  <si>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</si>
  <si>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</si>
  <si>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</si>
  <si>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</si>
  <si>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</si>
  <si>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</si>
  <si>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</si>
  <si>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</si>
  <si>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</si>
  <si>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</si>
  <si>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</si>
  <si>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</si>
  <si>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</si>
  <si>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</si>
  <si>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</si>
  <si>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</si>
  <si>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</si>
  <si>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</si>
  <si>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</si>
  <si>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</si>
  <si>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</si>
  <si>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</si>
  <si>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</si>
  <si>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</si>
  <si>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</si>
  <si>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</si>
  <si>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</si>
  <si>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</si>
  <si>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</si>
  <si>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</si>
  <si>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</si>
  <si>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</si>
  <si>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</si>
  <si>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</si>
  <si>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</si>
  <si>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</si>
  <si>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</si>
  <si>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</si>
  <si>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</si>
  <si>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</si>
  <si>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</si>
  <si>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</si>
  <si>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</si>
  <si>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</si>
  <si>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</si>
  <si>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</si>
  <si>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</si>
  <si>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</si>
  <si>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</si>
  <si>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</si>
  <si>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</si>
  <si>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</si>
  <si>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</si>
  <si>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</si>
  <si>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</si>
  <si>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</si>
  <si>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</si>
  <si>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</si>
  <si>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</si>
  <si>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</si>
  <si>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</si>
  <si>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</si>
  <si>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</si>
  <si>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</si>
  <si>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</si>
  <si>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</si>
  <si>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</si>
  <si>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</si>
  <si>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</si>
  <si>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</si>
  <si>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</si>
  <si>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</si>
  <si>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</si>
  <si>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</si>
  <si>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</si>
  <si>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</si>
  <si>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</si>
  <si>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</si>
  <si>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</si>
  <si>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</si>
  <si>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</si>
  <si>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</si>
  <si>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</si>
  <si>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</si>
  <si>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</si>
  <si>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</si>
  <si>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</si>
  <si>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</si>
  <si>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</si>
  <si>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</si>
  <si>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</si>
  <si>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</si>
  <si>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</si>
  <si>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</si>
  <si>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</si>
  <si>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</si>
  <si>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</si>
  <si>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</si>
  <si>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</si>
  <si>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</si>
  <si>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</si>
  <si>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</si>
  <si>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</si>
  <si>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</si>
  <si>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</si>
  <si>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</si>
  <si>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</si>
  <si>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</si>
  <si>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</si>
  <si>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</si>
  <si>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</si>
  <si>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</si>
  <si>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</si>
  <si>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</si>
  <si>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</si>
  <si>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</si>
  <si>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</si>
  <si>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</si>
  <si>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</si>
  <si>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</si>
  <si>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</si>
  <si>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</si>
  <si>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</si>
  <si>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</si>
  <si>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</si>
  <si>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</si>
  <si>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</si>
  <si>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</si>
  <si>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</si>
  <si>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</si>
  <si>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</si>
  <si>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</si>
  <si>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</si>
  <si>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</si>
  <si>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</si>
  <si>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</si>
  <si>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</si>
  <si>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</si>
  <si>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</si>
  <si>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</si>
  <si>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</si>
  <si>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</si>
  <si>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</si>
  <si>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</si>
  <si>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</si>
  <si>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</si>
  <si>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</si>
  <si>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</si>
  <si>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</si>
  <si>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</si>
  <si>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</si>
  <si>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</si>
  <si>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</si>
  <si>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</si>
  <si>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</si>
  <si>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</si>
  <si>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</si>
  <si>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</si>
  <si>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</si>
  <si>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</si>
  <si>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</si>
  <si>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</si>
  <si>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</si>
  <si>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</si>
  <si>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</si>
  <si>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</si>
  <si>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</si>
  <si>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</si>
  <si>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</si>
  <si>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</si>
  <si>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</si>
  <si>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</si>
  <si>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</si>
  <si>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</si>
  <si>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</si>
  <si>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</si>
  <si>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</si>
  <si>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</si>
  <si>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</si>
  <si>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</si>
  <si>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</si>
  <si>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</si>
  <si>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</si>
  <si>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</si>
  <si>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</si>
  <si>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</si>
  <si>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</si>
  <si>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</si>
  <si>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</si>
  <si>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</si>
  <si>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</si>
  <si>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</si>
  <si>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</si>
  <si>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</si>
  <si>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</si>
  <si>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</si>
  <si>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</si>
  <si>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</si>
  <si>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</si>
  <si>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</si>
  <si>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</si>
  <si>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</si>
  <si>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</si>
  <si>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</si>
  <si>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</si>
  <si>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</si>
  <si>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</si>
  <si>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</si>
  <si>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</si>
  <si>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</si>
  <si>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</si>
  <si>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</si>
  <si>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</si>
  <si>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</si>
  <si>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</si>
  <si>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</si>
  <si>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</si>
  <si>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</si>
  <si>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</si>
  <si>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</si>
  <si>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</si>
  <si>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</si>
  <si>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</si>
  <si>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</si>
  <si>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</si>
  <si>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</si>
  <si>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</si>
  <si>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</si>
  <si>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</si>
  <si>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</si>
  <si>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</si>
  <si>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</si>
  <si>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</si>
  <si>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</si>
  <si>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</si>
  <si>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</si>
  <si>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</si>
  <si>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</si>
  <si>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</si>
  <si>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</si>
  <si>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</si>
  <si>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</si>
  <si>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</si>
  <si>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</si>
  <si>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</si>
  <si>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</si>
  <si>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</si>
  <si>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</si>
  <si>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</si>
  <si>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</si>
  <si>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</si>
  <si>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</si>
  <si>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</si>
  <si>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</si>
  <si>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</si>
  <si>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</si>
  <si>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</si>
  <si>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</si>
  <si>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</si>
  <si>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</si>
  <si>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</si>
  <si>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</si>
  <si>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</si>
  <si>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</si>
  <si>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</si>
  <si>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</si>
  <si>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</si>
  <si>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</si>
  <si>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</si>
  <si>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</si>
  <si>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</si>
  <si>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</si>
  <si>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</si>
  <si>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</si>
  <si>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</si>
  <si>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</si>
  <si>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</si>
  <si>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</si>
  <si>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</si>
  <si>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</si>
  <si>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</si>
  <si>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</si>
  <si>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</si>
  <si>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</si>
  <si>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</si>
  <si>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</si>
  <si>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</si>
  <si>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</si>
  <si>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</si>
  <si>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</si>
  <si>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</si>
  <si>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</si>
  <si>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</si>
  <si>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</si>
  <si>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</si>
  <si>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</si>
  <si>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</si>
  <si>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</si>
  <si>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</si>
  <si>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</si>
  <si>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</si>
  <si>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</si>
  <si>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</si>
  <si>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</si>
  <si>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</si>
  <si>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</si>
  <si>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</si>
  <si>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</si>
  <si>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</si>
  <si>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</si>
  <si>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</si>
  <si>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</si>
  <si>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</si>
  <si>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</si>
  <si>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</si>
  <si>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</si>
  <si>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</si>
  <si>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</si>
  <si>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</si>
  <si>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</si>
  <si>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</si>
  <si>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</si>
  <si>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</si>
  <si>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</si>
  <si>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</si>
  <si>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</si>
  <si>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</si>
  <si>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</si>
  <si>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</si>
  <si>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</si>
  <si>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</si>
  <si>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</si>
  <si>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</si>
  <si>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</si>
  <si>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</si>
  <si>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</si>
  <si>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</si>
  <si>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</si>
  <si>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</si>
  <si>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</si>
  <si>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</si>
  <si>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</si>
  <si>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</si>
  <si>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</si>
  <si>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</si>
  <si>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</si>
  <si>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</si>
  <si>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</si>
  <si>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</si>
  <si>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</si>
  <si>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</si>
  <si>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</si>
  <si>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</si>
  <si>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</si>
  <si>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</si>
  <si>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</si>
  <si>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</si>
  <si>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</si>
  <si>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</si>
  <si>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</si>
  <si>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</si>
  <si>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</si>
  <si>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</si>
  <si>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</si>
  <si>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</si>
  <si>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</si>
  <si>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</si>
  <si>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</si>
  <si>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</si>
  <si>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</si>
  <si>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</si>
  <si>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</si>
  <si>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</si>
  <si>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</si>
  <si>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</si>
  <si>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</si>
  <si>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</si>
  <si>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</si>
  <si>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</si>
  <si>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</si>
  <si>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</si>
  <si>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</si>
  <si>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</si>
  <si>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</si>
  <si>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</si>
  <si>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</si>
  <si>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</si>
  <si>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</si>
  <si>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</si>
  <si>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</si>
  <si>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</si>
  <si>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</si>
  <si>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</si>
  <si>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</si>
  <si>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</si>
  <si>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</si>
  <si>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</si>
  <si>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</si>
  <si>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</si>
  <si>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</si>
  <si>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</si>
  <si>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</si>
  <si>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</si>
  <si>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</si>
  <si>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</si>
  <si>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</si>
  <si>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</si>
  <si>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</si>
  <si>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</si>
  <si>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</si>
  <si>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</si>
  <si>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</si>
  <si>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</si>
  <si>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</si>
  <si>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</si>
  <si>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</si>
  <si>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</si>
  <si>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</si>
  <si>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</si>
  <si>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</si>
  <si>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</si>
  <si>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</si>
  <si>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</si>
  <si>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</si>
  <si>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</si>
  <si>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</si>
  <si>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</si>
  <si>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</si>
  <si>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</si>
  <si>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</si>
  <si>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</si>
  <si>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</si>
  <si>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</si>
  <si>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</si>
  <si>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</si>
  <si>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</si>
  <si>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</si>
  <si>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</si>
  <si>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</si>
  <si>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</si>
  <si>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</si>
  <si>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</si>
  <si>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</si>
  <si>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</si>
  <si>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</si>
  <si>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</si>
  <si>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</si>
  <si>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</si>
  <si>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</si>
  <si>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</si>
  <si>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</si>
  <si>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</si>
  <si>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</si>
  <si>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</si>
  <si>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</si>
  <si>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</si>
  <si>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</si>
  <si>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</si>
  <si>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</si>
  <si>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</si>
  <si>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</si>
  <si>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</si>
  <si>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</si>
  <si>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</si>
  <si>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</si>
  <si>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</si>
  <si>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</si>
  <si>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</si>
  <si>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</si>
  <si>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</si>
  <si>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</si>
  <si>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</si>
  <si>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</si>
  <si>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</si>
  <si>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</si>
  <si>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</si>
  <si>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</si>
  <si>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</si>
  <si>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</si>
  <si>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</si>
  <si>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</si>
  <si>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</si>
  <si>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</si>
  <si>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</si>
  <si>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</si>
  <si>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</si>
  <si>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</si>
  <si>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</si>
  <si>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</si>
  <si>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</si>
  <si>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</si>
  <si>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</si>
  <si>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</si>
  <si>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</si>
  <si>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</si>
  <si>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</si>
  <si>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</si>
  <si>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</si>
  <si>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</si>
  <si>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</si>
  <si>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</si>
  <si>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</si>
  <si>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</si>
  <si>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</si>
  <si>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</si>
  <si>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</si>
  <si>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</si>
  <si>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</si>
  <si>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</si>
  <si>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</si>
  <si>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</si>
  <si>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</si>
  <si>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</si>
  <si>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</si>
  <si>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</si>
  <si>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</si>
  <si>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</si>
  <si>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</si>
  <si>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</si>
  <si>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</si>
  <si>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</si>
  <si>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</si>
  <si>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</si>
  <si>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</si>
  <si>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</si>
  <si>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</si>
  <si>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</si>
  <si>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</si>
  <si>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</si>
  <si>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</si>
  <si>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</si>
  <si>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</si>
  <si>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</si>
  <si>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</si>
  <si>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</si>
  <si>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</si>
  <si>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</si>
  <si>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</si>
  <si>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</si>
  <si>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</si>
  <si>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</si>
  <si>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</si>
  <si>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</si>
  <si>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</si>
  <si>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</si>
  <si>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</si>
  <si>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</si>
  <si>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</si>
  <si>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</si>
  <si>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</si>
  <si>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</si>
  <si>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</si>
  <si>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</si>
  <si>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</si>
  <si>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</si>
  <si>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</si>
  <si>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</si>
  <si>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</si>
  <si>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</si>
  <si>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</si>
  <si>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</si>
  <si>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</si>
  <si>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</si>
  <si>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</si>
  <si>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</si>
  <si>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</si>
  <si>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</si>
  <si>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</si>
  <si>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</si>
  <si>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</si>
  <si>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</si>
  <si>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</si>
  <si>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</si>
  <si>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</si>
  <si>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</si>
  <si>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</si>
  <si>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</si>
  <si>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</si>
  <si>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</si>
  <si>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</si>
  <si>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</si>
  <si>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</si>
  <si>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</si>
  <si>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</si>
  <si>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</si>
  <si>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</si>
  <si>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</si>
  <si>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</si>
  <si>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</si>
  <si>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</si>
  <si>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</si>
  <si>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</si>
  <si>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</si>
  <si>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</si>
  <si>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</si>
  <si>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</si>
  <si>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</si>
  <si>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</si>
  <si>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</si>
  <si>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</si>
  <si>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</si>
  <si>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</si>
  <si>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</si>
  <si>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</si>
  <si>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</si>
  <si>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</si>
  <si>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</si>
  <si>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</si>
  <si>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</si>
  <si>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</si>
  <si>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</si>
  <si>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</si>
  <si>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</si>
  <si>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</si>
  <si>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</si>
  <si>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</si>
  <si>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</si>
  <si>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</si>
  <si>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</si>
  <si>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</si>
  <si>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</si>
  <si>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</si>
  <si>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</si>
  <si>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</si>
  <si>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</si>
  <si>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</si>
  <si>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</si>
  <si>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</si>
  <si>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</si>
  <si>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</si>
  <si>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</si>
  <si>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</si>
  <si>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</si>
  <si>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</si>
  <si>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</si>
  <si>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</si>
  <si>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</si>
  <si>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</si>
  <si>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</si>
  <si>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</si>
  <si>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</si>
  <si>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</si>
  <si>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</si>
  <si>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</si>
  <si>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</si>
  <si>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</si>
  <si>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</si>
  <si>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</si>
  <si>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</si>
  <si>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</si>
  <si>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</si>
  <si>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</si>
  <si>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</si>
  <si>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</si>
  <si>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</si>
  <si>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</si>
  <si>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</si>
  <si>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</si>
  <si>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</si>
  <si>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</si>
  <si>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</si>
  <si>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</si>
  <si>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</si>
  <si>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</si>
  <si>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</si>
  <si>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</si>
  <si>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</si>
  <si>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</si>
  <si>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</si>
  <si>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</si>
  <si>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</si>
  <si>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</si>
  <si>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</si>
  <si>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</si>
  <si>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</si>
  <si>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</si>
  <si>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</si>
  <si>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</si>
  <si>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</si>
  <si>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</si>
  <si>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</si>
  <si>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</si>
  <si>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</si>
  <si>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</si>
  <si>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</si>
  <si>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</si>
  <si>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</si>
  <si>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</si>
  <si>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</si>
  <si>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</si>
  <si>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</si>
  <si>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</si>
  <si>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</si>
  <si>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</si>
  <si>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</si>
  <si>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</si>
  <si>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</si>
  <si>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</si>
  <si>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</si>
  <si>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</si>
  <si>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</si>
  <si>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</si>
  <si>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</si>
  <si>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</si>
  <si>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</si>
  <si>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</si>
  <si>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</si>
  <si>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</si>
  <si>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</si>
  <si>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</si>
  <si>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</si>
  <si>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</si>
  <si>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</si>
  <si>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</si>
  <si>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</si>
  <si>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</si>
  <si>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</si>
  <si>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</si>
  <si>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</si>
  <si>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</si>
  <si>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</si>
  <si>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</si>
  <si>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</si>
  <si>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</si>
  <si>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</si>
  <si>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</si>
  <si>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</si>
  <si>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</si>
  <si>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</si>
  <si>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</si>
  <si>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</si>
  <si>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</si>
  <si>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</si>
  <si>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</si>
  <si>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</si>
  <si>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</si>
  <si>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</si>
  <si>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</si>
  <si>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</si>
  <si>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</si>
  <si>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</si>
  <si>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</si>
  <si>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</si>
  <si>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</si>
  <si>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</si>
  <si>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</si>
  <si>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</si>
  <si>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</si>
  <si>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</si>
  <si>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</si>
  <si>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</si>
  <si>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</si>
  <si>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</si>
  <si>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</si>
  <si>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</si>
  <si>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</si>
  <si>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</si>
  <si>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</si>
  <si>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</si>
  <si>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</si>
  <si>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</si>
  <si>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</si>
  <si>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</si>
  <si>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</si>
  <si>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</si>
  <si>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</si>
  <si>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</si>
  <si>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</si>
  <si>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</si>
  <si>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</si>
  <si>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</si>
  <si>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</si>
  <si>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</si>
  <si>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</si>
  <si>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</si>
  <si>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</si>
  <si>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</si>
  <si>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</si>
  <si>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</si>
  <si>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</si>
  <si>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</si>
  <si>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</si>
  <si>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</si>
  <si>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</si>
  <si>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</si>
  <si>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</si>
  <si>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</si>
  <si>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</si>
  <si>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</si>
  <si>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</si>
  <si>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</si>
  <si>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</si>
  <si>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</si>
  <si>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</si>
  <si>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</si>
  <si>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</si>
  <si>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</si>
  <si>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</si>
  <si>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</si>
  <si>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</si>
  <si>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</si>
  <si>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</si>
  <si>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</si>
  <si>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</si>
  <si>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</si>
  <si>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</si>
  <si>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</si>
  <si>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</si>
  <si>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</si>
  <si>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</si>
  <si>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</si>
  <si>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</si>
  <si>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</si>
  <si>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</si>
  <si>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</si>
  <si>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</si>
  <si>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</si>
  <si>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</si>
  <si>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</si>
  <si>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</si>
  <si>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</si>
  <si>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</si>
  <si>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</si>
  <si>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</si>
  <si>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</si>
  <si>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</si>
  <si>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</si>
  <si>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</si>
  <si>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</si>
  <si>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</si>
  <si>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</si>
  <si>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</si>
  <si>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</si>
  <si>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</si>
  <si>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</si>
  <si>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</si>
  <si>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</si>
  <si>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</si>
  <si>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</si>
  <si>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</si>
  <si>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</si>
  <si>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</si>
  <si>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</si>
  <si>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</si>
  <si>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</si>
  <si>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</si>
  <si>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</si>
  <si>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</si>
  <si>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</si>
  <si>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</si>
  <si>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</si>
  <si>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</si>
  <si>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</si>
  <si>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</si>
  <si>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</si>
  <si>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</si>
  <si>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</si>
  <si>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</si>
  <si>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</si>
  <si>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</si>
  <si>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</si>
  <si>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</si>
  <si>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</si>
  <si>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</si>
  <si>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</si>
  <si>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</si>
  <si>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</si>
  <si>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</si>
  <si>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</si>
  <si>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</si>
  <si>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</si>
  <si>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</si>
  <si>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</si>
  <si>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</si>
  <si>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</si>
  <si>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</si>
  <si>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</si>
  <si>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</si>
  <si>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</si>
  <si>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</si>
  <si>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</si>
  <si>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</si>
  <si>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</si>
  <si>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</si>
  <si>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</si>
  <si>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</si>
  <si>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</si>
  <si>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</si>
  <si>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</si>
  <si>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</si>
  <si>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</si>
  <si>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</si>
  <si>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</si>
  <si>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</si>
  <si>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</si>
  <si>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</si>
  <si>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</si>
  <si>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</si>
  <si>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</si>
  <si>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</si>
  <si>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</si>
  <si>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</si>
  <si>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</si>
  <si>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</si>
  <si>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</si>
  <si>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</si>
  <si>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</si>
  <si>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</si>
  <si>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</si>
  <si>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</si>
  <si>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</si>
  <si>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</si>
  <si>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</si>
  <si>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</si>
  <si>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</si>
  <si>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</si>
  <si>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</si>
  <si>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</si>
  <si>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</si>
  <si>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</si>
  <si>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</si>
  <si>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</si>
  <si>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</si>
  <si>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</si>
  <si>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</si>
  <si>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</si>
  <si>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</si>
  <si>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</si>
  <si>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</si>
  <si>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</si>
  <si>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</si>
  <si>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</si>
  <si>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</si>
  <si>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</si>
  <si>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</si>
  <si>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</si>
  <si>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</si>
  <si>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</si>
  <si>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</si>
  <si>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</si>
  <si>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</si>
  <si>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</si>
  <si>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</si>
  <si>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</si>
  <si>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</si>
  <si>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</si>
  <si>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</si>
  <si>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</si>
  <si>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</si>
  <si>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</si>
  <si>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</si>
  <si>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</si>
  <si>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</si>
  <si>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</si>
  <si>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</si>
  <si>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</si>
  <si>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</si>
  <si>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</si>
  <si>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</si>
  <si>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</si>
  <si>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</si>
  <si>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</si>
  <si>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</si>
  <si>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</si>
  <si>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</si>
  <si>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</si>
  <si>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</si>
  <si>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</si>
  <si>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</si>
  <si>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</si>
  <si>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</si>
  <si>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</si>
  <si>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</si>
  <si>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</si>
  <si>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</si>
  <si>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</si>
  <si>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</si>
  <si>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</si>
  <si>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</si>
  <si>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</si>
  <si>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</si>
  <si>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</si>
  <si>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</si>
  <si>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</si>
  <si>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</si>
  <si>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</si>
  <si>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</si>
  <si>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</si>
  <si>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</si>
  <si>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</si>
  <si>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</si>
  <si>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</si>
  <si>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</si>
  <si>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</si>
  <si>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</si>
  <si>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</si>
  <si>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</si>
  <si>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</si>
  <si>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</si>
  <si>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</si>
  <si>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</si>
  <si>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</si>
  <si>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</si>
  <si>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</si>
  <si>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</si>
  <si>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</si>
  <si>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</si>
  <si>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</si>
  <si>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</si>
  <si>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</si>
  <si>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</si>
  <si>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</si>
  <si>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</si>
  <si>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</si>
  <si>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</si>
  <si>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</si>
  <si>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</si>
  <si>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</si>
  <si>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</si>
  <si>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</si>
  <si>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</si>
  <si>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</si>
  <si>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</si>
  <si>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</si>
  <si>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</si>
  <si>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</si>
  <si>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</si>
  <si>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</si>
  <si>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</si>
  <si>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</si>
  <si>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</si>
  <si>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</si>
  <si>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</si>
  <si>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</si>
  <si>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</si>
  <si>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</si>
  <si>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</si>
  <si>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</si>
  <si>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</si>
  <si>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</si>
  <si>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</si>
  <si>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</si>
  <si>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</si>
  <si>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</si>
  <si>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</si>
  <si>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</si>
  <si>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</si>
  <si>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</si>
  <si>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</si>
  <si>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</si>
  <si>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</si>
  <si>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</si>
  <si>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</si>
  <si>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</si>
  <si>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</si>
  <si>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</si>
  <si>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</si>
  <si>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</si>
  <si>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</si>
  <si>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</si>
  <si>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</si>
  <si>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</si>
  <si>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</si>
  <si>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</si>
  <si>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</si>
  <si>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</si>
  <si>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</si>
  <si>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</si>
  <si>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</si>
  <si>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</si>
  <si>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</si>
  <si>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</si>
  <si>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</si>
  <si>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</si>
  <si>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</si>
  <si>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</si>
  <si>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</si>
  <si>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</si>
  <si>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</si>
  <si>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</si>
  <si>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</si>
  <si>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</si>
  <si>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</si>
  <si>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</si>
  <si>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</si>
  <si>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</si>
  <si>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</si>
  <si>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</si>
  <si>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</si>
  <si>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</si>
  <si>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</si>
  <si>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</si>
  <si>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</si>
  <si>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</si>
  <si>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</si>
  <si>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</si>
  <si>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</si>
  <si>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</si>
  <si>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</si>
  <si>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</si>
  <si>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</si>
  <si>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</si>
  <si>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</si>
  <si>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</si>
  <si>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</si>
  <si>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</si>
  <si>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</si>
  <si>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</si>
  <si>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</si>
  <si>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</si>
  <si>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</si>
  <si>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</si>
  <si>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</si>
  <si>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</si>
  <si>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</si>
  <si>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</si>
  <si>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</si>
  <si>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</si>
  <si>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</si>
  <si>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</si>
  <si>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</si>
  <si>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</si>
  <si>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</si>
  <si>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</si>
  <si>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</si>
  <si>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</si>
  <si>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</si>
  <si>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</si>
  <si>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</si>
  <si>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</si>
  <si>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</si>
  <si>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</si>
  <si>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</si>
  <si>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</si>
  <si>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</si>
  <si>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</si>
  <si>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</si>
  <si>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</si>
  <si>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</si>
  <si>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</si>
  <si>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</si>
  <si>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</si>
  <si>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</si>
  <si>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</si>
  <si>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</si>
  <si>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</si>
  <si>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</si>
  <si>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</si>
  <si>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</si>
  <si>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</si>
  <si>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</si>
  <si>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</si>
  <si>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</si>
  <si>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</si>
  <si>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</si>
  <si>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</si>
  <si>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</si>
  <si>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</si>
  <si>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</si>
  <si>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</si>
  <si>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</si>
  <si>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</si>
  <si>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</si>
  <si>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</si>
  <si>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</si>
  <si>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</si>
  <si>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</si>
  <si>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</si>
  <si>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</si>
  <si>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</si>
  <si>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</si>
  <si>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</si>
  <si>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</si>
  <si>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</si>
  <si>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</si>
  <si>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</si>
  <si>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</si>
  <si>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</si>
  <si>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</si>
  <si>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</si>
  <si>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</si>
  <si>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</si>
  <si>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</si>
  <si>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</si>
  <si>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</si>
  <si>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</si>
  <si>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</si>
  <si>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</si>
  <si>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</si>
  <si>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</si>
  <si>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</si>
  <si>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</si>
  <si>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</si>
  <si>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</si>
  <si>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</si>
  <si>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</si>
  <si>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</si>
  <si>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</si>
  <si>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</si>
  <si>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</si>
  <si>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</si>
  <si>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</si>
  <si>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</si>
  <si>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</si>
  <si>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</si>
  <si>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</si>
  <si>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</si>
  <si>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</si>
  <si>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</si>
  <si>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</si>
  <si>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</si>
  <si>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</si>
  <si>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</si>
  <si>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</si>
  <si>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</si>
  <si>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</si>
  <si>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</si>
  <si>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</si>
  <si>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</si>
  <si>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</si>
  <si>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</si>
  <si>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</si>
  <si>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</si>
  <si>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</si>
  <si>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</si>
  <si>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</si>
  <si>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</si>
  <si>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</si>
  <si>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</si>
  <si>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</si>
  <si>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</si>
  <si>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</si>
  <si>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</si>
  <si>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</si>
  <si>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</si>
  <si>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</si>
  <si>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</si>
  <si>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</si>
  <si>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</si>
  <si>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</si>
  <si>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</si>
  <si>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</si>
  <si>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</si>
  <si>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</si>
  <si>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</si>
  <si>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</si>
  <si>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</si>
  <si>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</si>
  <si>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</si>
  <si>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</si>
  <si>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</si>
  <si>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</si>
  <si>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</si>
  <si>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</si>
  <si>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</si>
  <si>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</si>
  <si>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</si>
  <si>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</si>
  <si>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</si>
  <si>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</si>
  <si>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</si>
  <si>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</si>
  <si>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</si>
  <si>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</si>
  <si>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</si>
  <si>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</si>
  <si>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</si>
  <si>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</si>
  <si>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</si>
  <si>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</si>
  <si>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</si>
  <si>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</si>
  <si>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</si>
  <si>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</si>
  <si>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</si>
  <si>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</si>
  <si>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</si>
  <si>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</si>
  <si>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</si>
  <si>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</si>
  <si>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</si>
  <si>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</si>
  <si>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</si>
  <si>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</si>
  <si>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</si>
  <si>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</si>
  <si>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</si>
  <si>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</si>
  <si>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</si>
  <si>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</si>
  <si>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</si>
  <si>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</si>
  <si>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</si>
  <si>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</si>
  <si>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</si>
  <si>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</si>
  <si>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</si>
  <si>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</si>
  <si>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</si>
  <si>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</si>
  <si>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</si>
  <si>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</si>
  <si>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</si>
  <si>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</si>
  <si>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</si>
  <si>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</si>
  <si>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</si>
  <si>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</si>
  <si>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</si>
  <si>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</si>
  <si>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</si>
  <si>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</si>
  <si>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</si>
  <si>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</si>
  <si>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</si>
  <si>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</si>
  <si>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</si>
  <si>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</si>
  <si>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</si>
  <si>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</si>
  <si>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</si>
  <si>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</si>
  <si>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</si>
  <si>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</si>
  <si>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</si>
  <si>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</si>
  <si>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</si>
  <si>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</si>
  <si>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</si>
  <si>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</si>
  <si>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</si>
  <si>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</si>
  <si>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</si>
  <si>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</si>
  <si>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</si>
  <si>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</si>
  <si>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</si>
  <si>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</si>
  <si>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</si>
  <si>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</si>
  <si>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</si>
  <si>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</si>
  <si>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</si>
  <si>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</si>
  <si>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</si>
  <si>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</si>
  <si>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</si>
  <si>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</si>
  <si>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</si>
  <si>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</si>
  <si>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</si>
  <si>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</si>
  <si>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</si>
  <si>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</si>
  <si>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</si>
  <si>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</si>
  <si>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</si>
  <si>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</si>
  <si>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</si>
  <si>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</si>
  <si>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</si>
  <si>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</si>
  <si>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</si>
  <si>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</si>
  <si>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</si>
  <si>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</si>
  <si>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</si>
  <si>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</si>
  <si>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</si>
  <si>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</si>
  <si>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</si>
  <si>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</si>
  <si>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</si>
  <si>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</si>
  <si>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</si>
  <si>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</si>
  <si>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</si>
  <si>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</si>
  <si>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</si>
  <si>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</si>
  <si>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</si>
  <si>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</si>
  <si>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</si>
  <si>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</si>
  <si>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</si>
  <si>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</si>
  <si>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</si>
  <si>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</si>
  <si>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</si>
  <si>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</si>
  <si>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</si>
  <si>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</si>
  <si>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</si>
  <si>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</si>
  <si>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</si>
  <si>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</si>
  <si>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</si>
  <si>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</si>
  <si>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</si>
  <si>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</si>
  <si>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</si>
  <si>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</si>
  <si>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</si>
  <si>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</si>
  <si>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</si>
  <si>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</si>
  <si>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</si>
  <si>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</si>
  <si>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</si>
  <si>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</si>
  <si>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</si>
  <si>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</si>
  <si>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</si>
  <si>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</si>
  <si>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</si>
  <si>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</si>
  <si>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</si>
  <si>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</si>
  <si>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</si>
  <si>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</si>
  <si>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</si>
  <si>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</si>
  <si>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</si>
  <si>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</si>
  <si>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</si>
  <si>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</si>
  <si>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</si>
  <si>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</si>
  <si>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</si>
  <si>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</si>
  <si>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</si>
  <si>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</si>
  <si>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</si>
  <si>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</si>
  <si>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</si>
  <si>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</si>
  <si>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</si>
  <si>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</si>
  <si>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</si>
  <si>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</si>
  <si>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</si>
  <si>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</si>
  <si>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</si>
  <si>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</si>
  <si>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</si>
  <si>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</si>
  <si>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</si>
  <si>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</si>
  <si>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</si>
  <si>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</si>
  <si>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</si>
  <si>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</si>
  <si>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</si>
  <si>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</si>
  <si>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</si>
  <si>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</si>
  <si>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</si>
  <si>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</si>
  <si>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</si>
  <si>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</si>
  <si>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</si>
  <si>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</si>
  <si>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</si>
  <si>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</si>
  <si>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</si>
  <si>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</si>
  <si>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</si>
  <si>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</si>
  <si>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</si>
  <si>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</si>
  <si>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</si>
  <si>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</si>
  <si>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</si>
  <si>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</si>
  <si>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</si>
  <si>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</si>
  <si>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</si>
  <si>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</si>
  <si>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</si>
  <si>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</si>
  <si>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</si>
  <si>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</si>
  <si>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</si>
  <si>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</si>
  <si>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</si>
  <si>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</si>
  <si>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</si>
  <si>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</si>
  <si>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</si>
  <si>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</si>
  <si>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</si>
  <si>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</si>
  <si>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</si>
  <si>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</si>
  <si>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</si>
  <si>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</si>
  <si>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</si>
  <si>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</si>
  <si>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</si>
  <si>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</si>
  <si>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</si>
  <si>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</si>
  <si>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</si>
  <si>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</si>
  <si>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</si>
  <si>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</si>
  <si>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</si>
  <si>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</si>
  <si>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</si>
  <si>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</si>
  <si>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</si>
  <si>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</si>
  <si>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</si>
  <si>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</si>
  <si>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</si>
  <si>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</si>
  <si>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</si>
  <si>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</si>
  <si>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</si>
  <si>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</si>
  <si>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</si>
  <si>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</si>
  <si>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</si>
  <si>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</si>
  <si>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</si>
  <si>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</si>
  <si>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</si>
  <si>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</si>
  <si>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</si>
  <si>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</si>
  <si>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</si>
  <si>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</si>
  <si>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</si>
  <si>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</si>
  <si>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</si>
  <si>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</si>
  <si>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</si>
  <si>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</si>
  <si>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</si>
  <si>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</si>
  <si>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</si>
  <si>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</si>
  <si>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</si>
  <si>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</si>
  <si>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</si>
  <si>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</si>
  <si>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</si>
  <si>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</si>
  <si>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</si>
  <si>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</si>
  <si>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</si>
  <si>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</si>
  <si>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</si>
  <si>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</si>
  <si>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</si>
  <si>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</si>
  <si>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</si>
  <si>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</si>
  <si>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</si>
  <si>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</si>
  <si>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</si>
  <si>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</si>
  <si>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</si>
  <si>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</si>
  <si>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</si>
  <si>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</si>
  <si>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</si>
  <si>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</si>
  <si>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</si>
  <si>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</si>
  <si>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</si>
  <si>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</si>
  <si>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</si>
  <si>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</si>
  <si>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</si>
  <si>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</si>
  <si>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</si>
  <si>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</si>
  <si>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</si>
  <si>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</si>
  <si>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</si>
  <si>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</si>
  <si>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</si>
  <si>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</si>
  <si>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</si>
  <si>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</si>
  <si>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</si>
  <si>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</si>
  <si>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</si>
  <si>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</si>
  <si>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</si>
  <si>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</si>
  <si>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</si>
  <si>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</si>
  <si>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</si>
  <si>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</si>
  <si>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</si>
  <si>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</si>
  <si>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</si>
  <si>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</si>
  <si>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</si>
  <si>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</si>
  <si>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</si>
  <si>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</si>
  <si>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</si>
  <si>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</si>
  <si>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</si>
  <si>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</si>
  <si>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</si>
  <si>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</si>
  <si>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</si>
  <si>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</si>
  <si>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</si>
  <si>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</si>
  <si>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</si>
  <si>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</si>
  <si>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</si>
  <si>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</si>
  <si>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</si>
  <si>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</si>
  <si>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</si>
  <si>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</si>
  <si>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</si>
  <si>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</si>
  <si>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</si>
  <si>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</si>
  <si>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</si>
  <si>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</si>
  <si>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</si>
  <si>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</si>
  <si>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</si>
  <si>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</si>
  <si>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</si>
  <si>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</si>
  <si>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</si>
  <si>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</si>
  <si>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</si>
  <si>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</si>
  <si>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</si>
  <si>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</si>
  <si>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</si>
  <si>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</si>
  <si>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</si>
  <si>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</si>
  <si>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</si>
  <si>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</si>
  <si>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</si>
  <si>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</si>
  <si>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</si>
  <si>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</si>
  <si>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</si>
  <si>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</si>
  <si>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</si>
  <si>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</si>
  <si>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</si>
  <si>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</si>
  <si>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</si>
  <si>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</si>
  <si>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</si>
  <si>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</si>
  <si>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</si>
  <si>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</si>
  <si>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</si>
  <si>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</si>
  <si>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</si>
  <si>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</si>
  <si>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</si>
  <si>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</si>
  <si>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</si>
  <si>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</si>
  <si>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</si>
  <si>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</si>
  <si>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</si>
  <si>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</si>
  <si>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</si>
  <si>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</si>
  <si>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</si>
  <si>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</si>
  <si>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</si>
  <si>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</si>
  <si>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</si>
  <si>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</si>
  <si>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</si>
  <si>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</si>
  <si>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</si>
  <si>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</si>
  <si>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</si>
  <si>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</si>
  <si>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</si>
  <si>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</si>
  <si>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</si>
  <si>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</si>
  <si>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</si>
  <si>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</si>
  <si>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</si>
  <si>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</si>
  <si>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</si>
  <si>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</si>
  <si>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</si>
  <si>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</si>
  <si>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</si>
  <si>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</si>
  <si>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</si>
  <si>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</si>
  <si>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</si>
  <si>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</si>
  <si>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</si>
  <si>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</si>
  <si>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</si>
  <si>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</si>
  <si>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</si>
  <si>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</si>
  <si>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</si>
  <si>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</si>
  <si>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</si>
  <si>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</si>
  <si>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</si>
  <si>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</si>
  <si>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</si>
  <si>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</si>
  <si>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</si>
  <si>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</si>
  <si>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</si>
  <si>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</si>
  <si>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</si>
  <si>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</si>
  <si>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</si>
  <si>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</si>
  <si>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</si>
  <si>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</si>
  <si>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</si>
  <si>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</si>
  <si>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</si>
  <si>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</si>
  <si>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</si>
  <si>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</si>
  <si>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</si>
  <si>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</si>
  <si>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</si>
  <si>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</si>
  <si>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</si>
  <si>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</si>
  <si>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</si>
  <si>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</si>
  <si>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</si>
  <si>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</si>
  <si>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</si>
  <si>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</si>
  <si>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</si>
  <si>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</si>
  <si>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</si>
  <si>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</si>
  <si>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</si>
  <si>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</si>
  <si>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</si>
  <si>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</si>
  <si>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</si>
  <si>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</si>
  <si>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</si>
  <si>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</si>
  <si>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</si>
  <si>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</si>
  <si>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</si>
  <si>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</si>
  <si>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</si>
  <si>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</si>
  <si>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</si>
  <si>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</si>
  <si>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</si>
  <si>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</si>
  <si>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</si>
  <si>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</si>
  <si>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</si>
  <si>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</si>
  <si>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</si>
  <si>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</si>
  <si>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</si>
  <si>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</si>
  <si>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</si>
  <si>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</si>
  <si>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</si>
  <si>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</si>
  <si>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</si>
  <si>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</si>
  <si>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</si>
  <si>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</si>
  <si>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</si>
  <si>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</si>
  <si>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</si>
  <si>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</si>
  <si>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</si>
  <si>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</si>
  <si>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</si>
  <si>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</si>
  <si>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</si>
  <si>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</si>
  <si>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</si>
  <si>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</si>
  <si>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</si>
  <si>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</si>
  <si>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</si>
  <si>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</si>
  <si>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</si>
  <si>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</si>
  <si>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</si>
  <si>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</si>
  <si>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</si>
  <si>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</si>
  <si>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</si>
  <si>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</si>
  <si>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</si>
  <si>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</si>
  <si>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</si>
  <si>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</si>
  <si>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</si>
  <si>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</si>
  <si>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</si>
  <si>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</si>
  <si>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</si>
  <si>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</si>
  <si>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</si>
  <si>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</si>
  <si>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</si>
  <si>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</si>
  <si>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</si>
  <si>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</si>
  <si>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</si>
  <si>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</si>
  <si>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</si>
  <si>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</si>
  <si>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</si>
  <si>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</si>
  <si>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</si>
  <si>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</si>
  <si>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</si>
  <si>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</si>
  <si>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</si>
  <si>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</si>
  <si>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</si>
  <si>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</si>
  <si>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</si>
  <si>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</si>
  <si>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</si>
  <si>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</si>
  <si>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</si>
  <si>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</si>
  <si>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</si>
  <si>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</si>
  <si>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</si>
  <si>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</si>
  <si>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</si>
  <si>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</si>
  <si>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</si>
  <si>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</si>
  <si>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</si>
  <si>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</si>
  <si>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</si>
  <si>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</si>
  <si>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</si>
  <si>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</si>
  <si>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</si>
  <si>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</si>
  <si>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</si>
  <si>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</si>
  <si>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</si>
  <si>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</si>
  <si>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</si>
  <si>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</si>
  <si>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</si>
  <si>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</si>
  <si>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</si>
  <si>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</si>
  <si>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</si>
  <si>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</si>
  <si>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</si>
  <si>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</si>
  <si>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</si>
  <si>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</si>
  <si>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</si>
  <si>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</si>
  <si>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</si>
  <si>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</si>
  <si>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</si>
  <si>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</si>
  <si>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</si>
  <si>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</si>
  <si>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</si>
  <si>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</si>
  <si>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</si>
  <si>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</si>
  <si>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</si>
  <si>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</si>
  <si>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</si>
  <si>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</si>
  <si>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</si>
  <si>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</si>
  <si>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</si>
  <si>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</si>
  <si>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</si>
  <si>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</si>
  <si>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</si>
  <si>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</si>
  <si>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</si>
  <si>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</si>
  <si>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</si>
  <si>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</si>
  <si>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</si>
  <si>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</si>
  <si>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</si>
  <si>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</si>
  <si>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</si>
  <si>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</si>
  <si>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</si>
  <si>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</si>
  <si>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</si>
  <si>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</si>
  <si>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</si>
  <si>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</si>
  <si>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</si>
  <si>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</si>
  <si>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</si>
  <si>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</si>
  <si>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</si>
  <si>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</si>
  <si>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</si>
  <si>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</si>
  <si>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</si>
  <si>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</si>
  <si>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</si>
  <si>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</si>
  <si>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</si>
  <si>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</si>
  <si>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</si>
  <si>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</si>
  <si>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</si>
  <si>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</si>
  <si>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</si>
  <si>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</si>
  <si>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</si>
  <si>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</si>
  <si>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</si>
  <si>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</si>
  <si>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</si>
  <si>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</si>
  <si>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</si>
  <si>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</si>
  <si>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</si>
  <si>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</si>
  <si>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</si>
  <si>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</si>
  <si>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</si>
  <si>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</si>
  <si>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</si>
  <si>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</si>
  <si>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</si>
  <si>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</si>
  <si>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</si>
  <si>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</si>
  <si>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</si>
  <si>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</si>
  <si>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</si>
  <si>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</si>
  <si>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</si>
  <si>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</si>
  <si>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</si>
  <si>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</si>
  <si>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</si>
  <si>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</si>
  <si>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</si>
  <si>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</si>
  <si>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</si>
  <si>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</si>
  <si>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</si>
  <si>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</si>
  <si>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</si>
  <si>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</si>
  <si>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</si>
  <si>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</si>
  <si>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</si>
  <si>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</si>
  <si>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</si>
  <si>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</si>
  <si>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</si>
  <si>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</si>
  <si>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</si>
  <si>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</si>
  <si>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</si>
  <si>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</si>
  <si>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</si>
  <si>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</si>
  <si>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</si>
  <si>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</si>
  <si>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</si>
  <si>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</si>
  <si>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</si>
  <si>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</si>
  <si>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</si>
  <si>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</si>
  <si>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</si>
  <si>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</si>
  <si>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</si>
  <si>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</si>
  <si>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</si>
  <si>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</si>
  <si>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</si>
  <si>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</si>
  <si>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</si>
  <si>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</si>
  <si>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</si>
  <si>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</si>
  <si>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</si>
  <si>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</si>
  <si>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</si>
  <si>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</si>
  <si>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</si>
  <si>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</si>
  <si>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</si>
  <si>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</si>
  <si>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</si>
  <si>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</si>
  <si>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</si>
  <si>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</si>
  <si>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</si>
  <si>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</si>
  <si>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</si>
  <si>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</si>
  <si>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</si>
  <si>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</si>
  <si>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</si>
  <si>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</si>
  <si>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</si>
  <si>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</si>
  <si>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</si>
  <si>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</si>
  <si>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</si>
  <si>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</si>
  <si>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</si>
  <si>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</si>
  <si>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</si>
  <si>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</si>
  <si>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</si>
  <si>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</si>
  <si>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</si>
  <si>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</si>
  <si>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</si>
  <si>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</si>
  <si>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</si>
  <si>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</si>
  <si>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</si>
  <si>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</si>
  <si>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</si>
  <si>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</si>
  <si>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</si>
  <si>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</si>
  <si>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</si>
  <si>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</si>
  <si>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</si>
  <si>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</si>
  <si>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</si>
  <si>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</si>
  <si>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</si>
  <si>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</si>
  <si>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</si>
  <si>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</si>
  <si>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</si>
  <si>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</si>
  <si>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</si>
  <si>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</si>
  <si>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</si>
  <si>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</si>
  <si>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</si>
  <si>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</si>
  <si>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</si>
  <si>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</si>
  <si>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</si>
  <si>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</si>
  <si>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</si>
  <si>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</si>
  <si>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</si>
  <si>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</si>
  <si>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</si>
  <si>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</si>
  <si>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</si>
  <si>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</si>
  <si>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</si>
  <si>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</si>
  <si>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</si>
  <si>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</si>
  <si>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</si>
  <si>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</si>
  <si>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</si>
  <si>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</si>
  <si>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</si>
  <si>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</si>
  <si>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</si>
  <si>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</si>
  <si>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</si>
  <si>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</si>
  <si>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</si>
  <si>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</si>
  <si>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</si>
  <si>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</si>
  <si>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</si>
  <si>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</si>
  <si>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</si>
  <si>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</si>
  <si>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</si>
  <si>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</si>
  <si>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</si>
  <si>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</si>
  <si>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</si>
  <si>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</si>
  <si>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</si>
  <si>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</si>
  <si>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</si>
  <si>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</si>
  <si>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</si>
  <si>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</si>
  <si>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</si>
  <si>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</si>
  <si>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</si>
  <si>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</si>
  <si>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</si>
  <si>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</si>
  <si>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</si>
  <si>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</si>
  <si>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</si>
  <si>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</si>
  <si>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</si>
  <si>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</si>
  <si>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</si>
  <si>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</si>
  <si>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</si>
  <si>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</si>
  <si>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</si>
  <si>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</si>
  <si>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</si>
  <si>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</si>
  <si>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</si>
  <si>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</si>
  <si>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</si>
  <si>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</si>
  <si>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</si>
  <si>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</si>
  <si>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</si>
  <si>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</si>
  <si>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</si>
  <si>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</si>
  <si>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</si>
  <si>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</si>
  <si>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</si>
  <si>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</si>
  <si>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</si>
  <si>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</si>
  <si>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</si>
  <si>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</si>
  <si>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</si>
  <si>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</si>
  <si>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</si>
  <si>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</si>
  <si>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</si>
  <si>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</si>
  <si>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</si>
  <si>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</si>
  <si>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</si>
  <si>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</si>
  <si>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</si>
  <si>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</si>
  <si>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</si>
  <si>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</si>
  <si>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</si>
  <si>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</si>
  <si>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</si>
  <si>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</si>
  <si>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</si>
  <si>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</si>
  <si>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</si>
  <si>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</si>
  <si>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</si>
  <si>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</si>
  <si>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</si>
  <si>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</si>
  <si>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</si>
  <si>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</si>
  <si>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</si>
  <si>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</si>
  <si>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</si>
  <si>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</si>
  <si>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</si>
  <si>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</si>
  <si>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</si>
  <si>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</si>
  <si>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</si>
  <si>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</si>
  <si>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</si>
  <si>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</si>
  <si>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</si>
  <si>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</si>
  <si>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</si>
  <si>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</si>
  <si>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</si>
  <si>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</si>
  <si>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</si>
  <si>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</si>
  <si>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</si>
  <si>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</si>
  <si>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</si>
  <si>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</si>
  <si>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</si>
  <si>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</si>
  <si>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</si>
  <si>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</si>
  <si>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</si>
  <si>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</si>
  <si>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</si>
  <si>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</si>
  <si>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</si>
  <si>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</si>
  <si>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</si>
  <si>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</si>
  <si>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</si>
  <si>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</si>
  <si>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</si>
  <si>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</si>
  <si>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</si>
  <si>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</si>
  <si>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</si>
  <si>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</si>
  <si>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</si>
  <si>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</si>
  <si>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</si>
  <si>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</si>
  <si>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</si>
  <si>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</si>
  <si>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</si>
  <si>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</si>
  <si>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</si>
  <si>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</si>
  <si>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</si>
  <si>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</si>
  <si>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</si>
  <si>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</si>
  <si>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</si>
  <si>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</si>
  <si>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</si>
  <si>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</si>
  <si>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</si>
  <si>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</si>
  <si>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</si>
  <si>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</si>
  <si>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</si>
  <si>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</si>
  <si>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</si>
  <si>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</si>
  <si>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</si>
  <si>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</si>
  <si>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</si>
  <si>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</si>
  <si>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</si>
  <si>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</si>
  <si>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</si>
  <si>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</si>
  <si>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</si>
  <si>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</si>
  <si>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</si>
  <si>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</si>
  <si>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</si>
  <si>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</si>
  <si>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</si>
  <si>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</si>
  <si>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</si>
  <si>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</si>
  <si>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</si>
  <si>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</si>
  <si>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</si>
  <si>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</si>
  <si>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</si>
  <si>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</si>
  <si>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</si>
  <si>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</si>
  <si>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</si>
  <si>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</si>
  <si>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</si>
  <si>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</si>
  <si>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</si>
  <si>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</si>
  <si>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</si>
  <si>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</si>
  <si>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</si>
  <si>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</si>
  <si>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</si>
  <si>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</si>
  <si>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</si>
  <si>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</si>
  <si>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</si>
  <si>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</si>
  <si>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</si>
  <si>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</si>
  <si>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</si>
  <si>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</si>
  <si>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</si>
  <si>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</si>
  <si>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</si>
  <si>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</si>
  <si>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</si>
  <si>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</si>
  <si>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</si>
  <si>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</si>
  <si>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</si>
  <si>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</si>
  <si>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</si>
  <si>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</si>
  <si>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</si>
  <si>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</si>
  <si>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</si>
  <si>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</si>
  <si>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</si>
  <si>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</si>
  <si>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</si>
  <si>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</si>
  <si>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</si>
  <si>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</si>
  <si>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</si>
  <si>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</si>
  <si>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</si>
  <si>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</si>
  <si>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</si>
  <si>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</si>
  <si>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</si>
  <si>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</si>
  <si>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</si>
  <si>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</si>
  <si>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</si>
  <si>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</si>
  <si>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</si>
  <si>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</si>
  <si>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</si>
  <si>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</si>
  <si>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</si>
  <si>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</si>
  <si>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</si>
  <si>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</si>
  <si>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</si>
  <si>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</si>
  <si>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</si>
  <si>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</si>
  <si>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</si>
  <si>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</si>
  <si>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</si>
  <si>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</si>
  <si>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</si>
  <si>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</si>
  <si>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</si>
  <si>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</si>
  <si>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</si>
  <si>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</si>
  <si>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</si>
  <si>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</si>
  <si>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</si>
  <si>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</si>
  <si>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</si>
  <si>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</si>
  <si>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</si>
  <si>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</si>
  <si>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</si>
  <si>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</si>
  <si>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</si>
  <si>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</si>
  <si>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</si>
  <si>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</si>
  <si>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</si>
  <si>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</si>
  <si>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</si>
  <si>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</si>
  <si>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</si>
  <si>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</si>
  <si>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</si>
  <si>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</si>
  <si>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</si>
  <si>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</si>
  <si>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</si>
  <si>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</si>
  <si>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</si>
  <si>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</si>
  <si>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</si>
  <si>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</si>
  <si>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</si>
  <si>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</si>
  <si>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</si>
  <si>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</si>
  <si>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</si>
  <si>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</si>
  <si>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</si>
  <si>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</si>
  <si>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</si>
  <si>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</si>
  <si>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</si>
  <si>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</si>
  <si>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</si>
  <si>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</si>
  <si>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</si>
  <si>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</si>
  <si>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</si>
  <si>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</si>
  <si>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</si>
  <si>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</si>
  <si>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</si>
  <si>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</si>
  <si>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</si>
  <si>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</si>
  <si>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</si>
  <si>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</si>
  <si>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</si>
  <si>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</si>
  <si>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</si>
  <si>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</si>
  <si>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</si>
  <si>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</si>
  <si>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</si>
  <si>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</si>
  <si>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</si>
  <si>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</si>
  <si>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</si>
  <si>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</si>
  <si>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</si>
  <si>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</si>
  <si>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</si>
  <si>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</si>
  <si>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</si>
  <si>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</si>
  <si>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</si>
  <si>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</si>
  <si>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</si>
  <si>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</si>
  <si>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</si>
  <si>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</si>
  <si>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</si>
  <si>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</si>
  <si>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</si>
  <si>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</si>
  <si>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</si>
  <si>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</si>
  <si>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</si>
  <si>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</si>
  <si>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</si>
  <si>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</si>
  <si>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</si>
  <si>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</si>
  <si>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</si>
  <si>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</si>
  <si>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</si>
  <si>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</si>
  <si>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</si>
  <si>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</si>
  <si>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</si>
  <si>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</si>
  <si>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</si>
  <si>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</si>
  <si>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</si>
  <si>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</si>
  <si>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</si>
  <si>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</si>
  <si>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</si>
  <si>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</si>
  <si>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</si>
  <si>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</si>
  <si>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</si>
  <si>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</si>
  <si>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</si>
  <si>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</si>
  <si>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</si>
  <si>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</si>
  <si>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</si>
  <si>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</si>
  <si>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</si>
  <si>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</si>
  <si>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</si>
  <si>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</si>
  <si>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</si>
  <si>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</si>
  <si>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</si>
  <si>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</si>
  <si>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</si>
  <si>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</si>
  <si>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</si>
  <si>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</si>
  <si>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</si>
  <si>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</si>
  <si>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</si>
  <si>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</si>
  <si>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</si>
  <si>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</si>
  <si>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</si>
  <si>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</si>
  <si>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</si>
  <si>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</si>
  <si>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</si>
  <si>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</si>
  <si>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</si>
  <si>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</si>
  <si>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</si>
  <si>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</si>
  <si>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</si>
  <si>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</si>
  <si>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</si>
  <si>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</si>
  <si>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</si>
  <si>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</si>
  <si>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</si>
  <si>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</si>
  <si>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</si>
  <si>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</si>
  <si>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</si>
  <si>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</si>
  <si>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</si>
  <si>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</si>
  <si>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</si>
  <si>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</si>
  <si>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</si>
  <si>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</si>
  <si>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</si>
  <si>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</si>
  <si>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</si>
  <si>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</si>
  <si>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</si>
  <si>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</si>
  <si>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</si>
  <si>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</si>
  <si>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</si>
  <si>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</si>
  <si>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</si>
  <si>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</si>
  <si>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</si>
  <si>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</si>
  <si>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</si>
  <si>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</si>
  <si>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</si>
  <si>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</si>
  <si>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</si>
  <si>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</si>
  <si>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</si>
  <si>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</si>
  <si>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</si>
  <si>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</si>
  <si>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</si>
  <si>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</si>
  <si>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</si>
  <si>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</si>
  <si>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</si>
  <si>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</si>
  <si>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</si>
  <si>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</si>
  <si>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</si>
  <si>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</si>
  <si>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</si>
  <si>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</si>
  <si>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</si>
  <si>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</si>
  <si>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</si>
  <si>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</si>
  <si>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</si>
  <si>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</si>
  <si>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</si>
  <si>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</si>
  <si>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</si>
  <si>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</si>
  <si>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</si>
  <si>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</si>
  <si>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</si>
  <si>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</si>
  <si>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</si>
  <si>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</si>
  <si>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</si>
  <si>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</si>
  <si>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</si>
  <si>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</si>
  <si>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</si>
  <si>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</si>
  <si>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</si>
  <si>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</si>
  <si>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</si>
  <si>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</si>
  <si>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</si>
  <si>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</si>
  <si>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</si>
  <si>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</si>
  <si>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</si>
  <si>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</si>
  <si>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</si>
  <si>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</si>
  <si>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</si>
  <si>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</si>
  <si>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</si>
  <si>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</si>
  <si>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</si>
  <si>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</si>
  <si>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</si>
  <si>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</si>
  <si>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</si>
  <si>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</si>
  <si>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</si>
  <si>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</si>
  <si>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</si>
  <si>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</si>
  <si>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</si>
  <si>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</si>
  <si>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</si>
  <si>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</si>
  <si>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</si>
  <si>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</si>
  <si>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</si>
  <si>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</si>
  <si>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</si>
  <si>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</si>
  <si>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</si>
  <si>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</si>
  <si>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</si>
  <si>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</si>
  <si>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</si>
  <si>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</si>
  <si>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</si>
  <si>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</si>
  <si>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</si>
  <si>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</si>
  <si>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</si>
  <si>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</si>
  <si>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</si>
  <si>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</si>
  <si>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</si>
  <si>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</si>
  <si>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</si>
  <si>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</si>
  <si>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</si>
  <si>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</si>
  <si>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</si>
  <si>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</si>
  <si>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</si>
  <si>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</si>
  <si>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</si>
  <si>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</si>
  <si>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</si>
  <si>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</si>
  <si>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</si>
  <si>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</si>
  <si>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</si>
  <si>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</si>
  <si>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</si>
  <si>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</si>
  <si>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</si>
  <si>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</si>
  <si>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</si>
  <si>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</si>
  <si>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</si>
  <si>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</si>
  <si>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</si>
  <si>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</si>
  <si>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</si>
  <si>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</si>
  <si>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</si>
  <si>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</si>
  <si>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</si>
  <si>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</si>
  <si>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</si>
  <si>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</si>
  <si>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</si>
  <si>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</si>
  <si>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</si>
  <si>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</si>
  <si>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</si>
  <si>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</si>
  <si>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</si>
  <si>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</si>
  <si>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</si>
  <si>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</si>
  <si>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</si>
  <si>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</si>
  <si>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</si>
  <si>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</si>
  <si>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</si>
  <si>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</si>
  <si>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</si>
  <si>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</si>
  <si>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</si>
  <si>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</si>
  <si>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</si>
  <si>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</si>
  <si>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</si>
  <si>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</si>
  <si>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</si>
  <si>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</si>
  <si>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</si>
  <si>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</si>
  <si>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</si>
  <si>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</si>
  <si>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</si>
  <si>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</si>
  <si>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</si>
  <si>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</si>
  <si>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</si>
  <si>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</si>
  <si>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</si>
  <si>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</si>
  <si>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</si>
  <si>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</si>
  <si>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</si>
  <si>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</si>
  <si>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</si>
  <si>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</si>
  <si>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</si>
  <si>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</si>
  <si>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</si>
  <si>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</si>
  <si>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</si>
  <si>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</si>
  <si>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</si>
  <si>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</si>
  <si>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</si>
  <si>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</si>
  <si>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</si>
  <si>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</si>
  <si>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</si>
  <si>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</si>
  <si>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</si>
  <si>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</si>
  <si>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</si>
  <si>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</si>
  <si>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</si>
  <si>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</si>
  <si>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</si>
  <si>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</si>
  <si>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</si>
  <si>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</si>
  <si>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</si>
  <si>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</si>
  <si>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</si>
  <si>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</si>
  <si>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</si>
  <si>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</si>
  <si>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</si>
  <si>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</si>
  <si>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</si>
  <si>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</si>
  <si>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</si>
  <si>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</si>
  <si>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</si>
  <si>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</si>
  <si>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</si>
  <si>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</si>
  <si>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</si>
  <si>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</si>
  <si>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</si>
  <si>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</si>
  <si>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</si>
  <si>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</si>
  <si>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</si>
  <si>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</si>
  <si>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</si>
  <si>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</si>
  <si>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</si>
  <si>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</si>
  <si>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</si>
  <si>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</si>
  <si>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</si>
  <si>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</si>
  <si>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</si>
  <si>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</si>
  <si>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</si>
  <si>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</si>
  <si>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</si>
  <si>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</si>
  <si>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</si>
  <si>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</si>
  <si>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</si>
  <si>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</si>
  <si>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</si>
  <si>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</si>
  <si>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</si>
  <si>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</si>
  <si>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</si>
  <si>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</si>
  <si>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</si>
  <si>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</si>
  <si>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</si>
  <si>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</si>
  <si>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</si>
  <si>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</si>
  <si>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</si>
  <si>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</si>
  <si>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</si>
  <si>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</si>
  <si>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</si>
  <si>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</si>
  <si>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</si>
  <si>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</si>
  <si>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</si>
  <si>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</si>
  <si>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</si>
  <si>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</si>
  <si>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</si>
  <si>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</si>
  <si>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</si>
  <si>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</si>
  <si>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</si>
  <si>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</si>
  <si>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</si>
  <si>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</si>
  <si>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</si>
  <si>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</si>
  <si>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</si>
  <si>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</si>
  <si>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</si>
  <si>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</si>
  <si>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</si>
  <si>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</si>
  <si>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</si>
  <si>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</si>
  <si>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</si>
  <si>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</si>
  <si>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</si>
  <si>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</si>
  <si>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</si>
  <si>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</si>
  <si>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</si>
  <si>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</si>
  <si>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</si>
  <si>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</si>
  <si>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</si>
  <si>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</si>
  <si>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</si>
  <si>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</si>
  <si>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</si>
  <si>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</si>
  <si>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</si>
  <si>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</si>
  <si>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</si>
  <si>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</si>
  <si>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</si>
  <si>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</si>
  <si>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</si>
  <si>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</si>
  <si>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</si>
  <si>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</si>
  <si>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</si>
  <si>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</si>
  <si>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</si>
  <si>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</si>
  <si>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</si>
  <si>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</si>
  <si>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</si>
  <si>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</si>
  <si>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</si>
  <si>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</si>
  <si>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</si>
  <si>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</si>
  <si>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</si>
  <si>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</si>
  <si>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</si>
  <si>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</si>
  <si>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</si>
  <si>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</si>
  <si>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</si>
  <si>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</si>
  <si>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</si>
  <si>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</si>
  <si>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</si>
  <si>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</si>
  <si>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</si>
  <si>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</si>
  <si>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</si>
  <si>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</si>
  <si>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</si>
  <si>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</si>
  <si>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</si>
  <si>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</si>
  <si>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</si>
  <si>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</si>
  <si>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</si>
  <si>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</si>
  <si>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</si>
  <si>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</si>
  <si>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</si>
  <si>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</si>
  <si>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</si>
  <si>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</si>
  <si>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</si>
  <si>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</si>
  <si>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</si>
  <si>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</si>
  <si>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</si>
  <si>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</si>
  <si>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</si>
  <si>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</si>
  <si>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</si>
  <si>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</si>
  <si>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</si>
  <si>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</si>
  <si>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</si>
  <si>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</si>
  <si>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</si>
  <si>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</si>
  <si>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</si>
  <si>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</si>
  <si>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</si>
  <si>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</si>
  <si>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</si>
  <si>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</si>
  <si>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</si>
  <si>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</si>
  <si>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</si>
  <si>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</si>
  <si>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</si>
  <si>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</si>
  <si>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</si>
  <si>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</si>
  <si>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</si>
  <si>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</si>
  <si>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</si>
  <si>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</si>
  <si>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</si>
  <si>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</si>
  <si>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</si>
  <si>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</si>
  <si>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</si>
  <si>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</si>
  <si>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</si>
  <si>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</si>
  <si>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</si>
  <si>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</si>
  <si>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</si>
  <si>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</si>
  <si>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</si>
  <si>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</si>
  <si>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</si>
  <si>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</si>
  <si>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</si>
  <si>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</si>
  <si>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</si>
  <si>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</si>
  <si>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</si>
  <si>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</si>
  <si>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</si>
  <si>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</si>
  <si>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</si>
  <si>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</si>
  <si>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</si>
  <si>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</si>
  <si>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</si>
  <si>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</si>
  <si>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</si>
  <si>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</si>
  <si>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</si>
  <si>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</si>
  <si>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</si>
  <si>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</si>
  <si>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</si>
  <si>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</si>
  <si>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</si>
  <si>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</si>
  <si>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</si>
  <si>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</si>
  <si>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</si>
  <si>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</si>
  <si>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</si>
  <si>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</si>
  <si>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</si>
  <si>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</si>
  <si>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</si>
  <si>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</si>
  <si>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</si>
  <si>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</si>
  <si>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</si>
  <si>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</si>
  <si>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</si>
  <si>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</si>
  <si>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</si>
  <si>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</si>
  <si>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</si>
  <si>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</si>
  <si>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</si>
  <si>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</si>
  <si>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</si>
  <si>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</si>
  <si>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</si>
  <si>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</si>
  <si>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PCM-20251205-00000150</t>
  </si>
  <si>
    <t>access nigth issue USF area</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</si>
  <si>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</si>
  <si>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</si>
  <si>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</si>
  <si>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</si>
  <si>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</si>
  <si>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</si>
  <si>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</si>
  <si>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</si>
  <si>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TT-20251205-00124</t>
  </si>
  <si>
    <t>EM team on the way: ETA 25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</si>
</sst>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 totalsRowShown="0" headerRowDxfId="155" dataDxfId="154" headerRowBorderDxfId="152" tableBorderDxfId="153" totalsRowBorderDxfId="151">
  <autoFilter ref="A1:CJ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1" totalsRowShown="0" headerRowDxfId="46" dataDxfId="45" headerRowBorderDxfId="43" tableBorderDxfId="44" totalsRowBorderDxfId="42">
  <autoFilter ref="A1:L1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8" totalsRowShown="0" headerRowDxfId="29" dataDxfId="28" headerRowBorderDxfId="26" tableBorderDxfId="27">
  <autoFilter ref="A1:L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C23" sqref="C2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333.22361782407097</v>
      </c>
      <c r="H2" s="73">
        <v>45662.943402777775</v>
      </c>
      <c r="I2" s="56" t="str">
        <f>IFERROR(VLOOKUP(D2,DB!A:F,6,0),"")</f>
        <v>Generator-SG</v>
      </c>
      <c r="J2" s="56" t="str">
        <f>IFERROR(VLOOKUP(D2,DB!A:G,7,0),"")</f>
        <v>Dead</v>
      </c>
      <c r="K2" s="64" t="s">
        <v>39107</v>
      </c>
      <c r="L2" s="62" t="str">
        <f>IFERROR(VLOOKUP(D2,DB!A:I,9,0),"")</f>
        <v>Latis</v>
      </c>
    </row>
    <row r="3" spans="1:15" ht="15" customHeight="1">
      <c r="A3" s="128"/>
      <c r="B3" s="127" t="str">
        <f>IFERROR(VLOOKUP(D3,DB!A:K,11,0),"")</f>
        <v/>
      </c>
      <c r="C3" s="127"/>
      <c r="D3" s="56"/>
      <c r="E3" s="126"/>
      <c r="F3" s="125"/>
      <c r="G3" s="124">
        <f ca="1">IFERROR(NOW()-F3,"-")</f>
        <v>45996.172043749997</v>
      </c>
      <c r="H3" s="125"/>
      <c r="I3" s="127" t="str">
        <f>IFERROR(VLOOKUP(D3,DB!A:F,6,0),"")</f>
        <v/>
      </c>
      <c r="J3" s="127" t="str">
        <f>IFERROR(VLOOKUP(D3,DB!A:G,7,0),"")</f>
        <v/>
      </c>
      <c r="K3" s="123"/>
      <c r="L3" s="122" t="str">
        <f>IFERROR(VLOOKUP(D3,DB!A:I,9,0),"")</f>
        <v/>
      </c>
    </row>
    <row r="4" spans="1:15" ht="15" customHeight="1">
      <c r="A4" s="128"/>
      <c r="B4" s="127" t="str">
        <f>IFERROR(VLOOKUP(D4,DB!A:K,11,0),"")</f>
        <v/>
      </c>
      <c r="C4" s="127"/>
      <c r="D4" s="56"/>
      <c r="E4" s="126"/>
      <c r="F4" s="125"/>
      <c r="G4" s="124">
        <f ca="1">IFERROR(NOW()-F4,"-")</f>
        <v>45996.172043749997</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45996.172043749997</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45996.172043749997</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45996.172043749997</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45996.172043749997</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45996.172043749997</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45996.172043749997</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45996.172043749997</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45996.172043749997</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45996.172043749997</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45996.172043749997</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45996.172043749997</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45996.172043749997</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45996.172043749997</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45996.172043749997</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45996.172043749997</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45996.172043749997</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45996.172043749997</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45996.172043749997</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45996.172043749997</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45996.172043749997</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45996.172043749997</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45996.172043749997</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45996.172043749997</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45996.172043749997</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45996.172043749997</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45996.172043749997</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45996.172043749997</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45996.172043749997</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45996.172043749997</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45996.172043749997</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45996.172043749997</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45996.172043749997</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45996.172043749997</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45996.172043749997</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45996.172043749997</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45996.172043749997</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45996.172043749997</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45996.172043749997</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45996.172043749997</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45996.172043749997</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45996.172043749997</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45996.172043749997</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45996.172043749997</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45996.172043749997</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45996.172043749997</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45996.172043749997</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45996.172043749997</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45996.172043749997</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45996.172043749997</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45996.172043749997</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45996.172043749997</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45996.172043749997</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45996.172043749997</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45996.172043749997</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45996.172043749997</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45996.172043749997</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45996.172043749997</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45996.172043749997</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45996.172043749997</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45996.172043749997</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45996.172043749997</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45996.172043749997</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45996.172043749997</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45996.172043749997</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45996.172043749997</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45996.172043749997</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45996.172043749997</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45996.172043749997</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45996.172043749997</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45996.172043749997</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45996.172043749997</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45996.172043749997</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45996.172043749997</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45996.172043749997</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45996.172043749997</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45996.172043749997</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45996.172043749997</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45996.172043749997</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45996.172043749997</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45996.172043749997</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45996.172043749997</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45996.172043749997</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45996.172043749997</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45996.172043749997</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45996.172043749997</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45996.172043749997</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45996.172043749997</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45996.172043749997</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45996.172043749997</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45996.172043749997</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45996.172043749997</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45996.172043749997</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45996.172043749997</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45996.172043749997</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45996.172043749997</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45996.172043749997</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45996.172043749997</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45996.172043749997</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45996.172043749997</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45996.172043749997</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45996.172043749997</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45996.172043749997</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45996.172043749997</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45996.172043749997</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45996.172043749997</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45996.172043749997</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45996.172043749997</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45996.172043749997</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45996.172043749997</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45996.172043749997</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45996.172043749997</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45996.172043749997</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45996.172043749997</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45996.172043749997</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45996.172043749997</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45996.172043749997</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45996.172043749997</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45996.172043749997</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45996.172043749997</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45996.172043749997</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45996.172043749997</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45996.172043749997</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45996.172043749997</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45996.172043749997</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45996.172043749997</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45996.172043749997</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45996.172043749997</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45996.172043749997</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45996.172043749997</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45996.172043749997</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45996.172043749997</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45996.172043749997</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45996.172043749997</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45996.172043749997</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45996.172043749997</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45996.172043749997</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45996.172043749997</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45996.172043749997</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45996.172043749997</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45996.172043749997</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45996.172043749997</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45996.172043749997</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45996.172043749997</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45996.172043749997</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45996.172043749997</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45996.172043749997</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45996.172043749997</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45996.172043749997</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45996.172043749997</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45996.172043749997</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45996.172043749997</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45996.172043749997</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45996.172043749997</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45996.172043749997</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45996.172043749997</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45996.172043749997</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45996.172043749997</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45996.172043749997</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45996.172043749997</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45996.172043749997</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45996.172043749997</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45996.172043749997</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45996.172043749997</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45996.172043749997</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45996.172043749997</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45996.172043749997</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45996.172043749997</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45996.172043749997</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45996.172043749997</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45996.172043749997</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45996.172043749997</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45996.172043749997</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45996.172043749997</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45996.172043749997</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45996.172043749997</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45996.172043749997</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45996.172043749997</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45996.172043749997</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45996.172043749997</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45996.172043749997</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45996.172043749997</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45996.172043749997</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45996.172043749997</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45996.172043749997</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45996.172043749997</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45996.172043749997</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45996.172043749997</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45996.172043749997</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45996.172043749997</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45996.172043749997</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45996.172043749997</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45996.172043749997</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45996.172043749997</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45996.172043749997</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277B48F4-F4CE-4014-8FB2-9BC91494DF6C}"/>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171.17220578703564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11.784624768515641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45996.172043749997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45996.172043749997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45996.172043749997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45996.172043749997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45996.172043749997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45996.172043749997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45996.172043749997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45996.172043749997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45996.172043749997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45996.172043749997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sheetData>
  <dataValidations count="2">
    <dataValidation allowBlank="1" showInputMessage="1" showErrorMessage="1" sqref="E1" xr:uid="{4D935161-CDD3-4592-B877-3FB59C99E142}"/>
    <dataValidation type="list" allowBlank="1" showInputMessage="1" showErrorMessage="1" sqref="E3:E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3" sqref="D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45996.172043749997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45996.172043749997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45996.172043749997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45996.172043749997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45996.172043749997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45996.172043749997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45996.172043749997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45996.172043749997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45996.172043749997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45996.172043749997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45996.172043749997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45996.172043749997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45996.172043749997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45996.172043749997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45996.172043749997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45996.172043749997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45996.172043749997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45996.172043749997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45996.172043749997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45996.172043749997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45996.172043749997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45996.172043749997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45996.172043749997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45996.172043749997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45996.172043749997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45996.172043749997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45996.172043749997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45996.172043749997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45996.172043749997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45996.172043749997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45996.172043749997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45996.172043749997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45996.172043749997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45996.172043749997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45996.172043749997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45996.172043749997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45996.172043749997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45996.172043749997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45996.172043749997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45996.172043749997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45996.172043749997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45996.172043749997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45996.172043749997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45996.172043749997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45996.172043749997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45996.172043749997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45996.172043749997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45996.172043749997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45996.172043749997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45996.172043749997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45996.172043749997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45996.172043749997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45996.172043749997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45996.172043749997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45996.172043749997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45996.172043749997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45996.172043749997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45996.172043749997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45996.172043749997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45996.172043749997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45996.172043749997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45996.172043749997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45996.172043749997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45996.172043749997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45996.172043749997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45996.172043749997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45996.172043749997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45996.172043749997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45996.172043749997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45996.172043749997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45996.172043749997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45996.172043749997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45996.172043749997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45996.172043749997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45996.172043749997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45996.172043749997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45996.172043749997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45996.172043749997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45996.172043749997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45996.172043749997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45996.172043749997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45996.172043749997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45996.172043749997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45996.172043749997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45996.172043749997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45996.172043749997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45996.172043749997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45996.172043749997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45996.172043749997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45996.172043749997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45996.172043749997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45996.172043749997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45996.172043749997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45996.172043749997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45996.172043749997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45996.172043749997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45996.172043749997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45996.172043749997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45996.172043749997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45996.172043749997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45996.172043749997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45996.172043749997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45996.172043749997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45996.172043749997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45996.172043749997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45996.172043749997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45996.172043749997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45996.172043749997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45996.172043749997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45996.172043749997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45996.172043749997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45996.172043749997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45996.172043749997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45996.172043749997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45996.172043749997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45996.172043749997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45996.172043749997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45996.172043749997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45996.172043749997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45996.172043749997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45996.172043749997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45996.172043749997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45996.172043749997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45996.172043749997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45996.172043749997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45996.172043749997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45996.172043749997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45996.172043749997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45996.172043749997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45996.172043749997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45996.172043749997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45996.172043749997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45996.172043749997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45996.172043749997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45996.172043749997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45996.172043749997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45996.172043749997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45996.172043749997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45996.172043749997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45996.172043749997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45996.172043749997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45996.172043749997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45996.172043749997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45996.172043749997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45996.172043749997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45996.172043749997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45996.172043749997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45996.172043749997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45996.172043749997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45996.172043749997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45996.172043749997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45996.172043749997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45996.172043749997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45996.172043749997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45996.172043749997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45996.172043749997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45996.172043749997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45996.172043749997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45996.172043749997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45996.172043749997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45996.172043749997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45996.172043749997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45996.172043749997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45996.172043749997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45996.172043749997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45996.172043749997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45996.172043749997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45996.172043749997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45996.172043749997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45996.172043749997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45996.172043749997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45996.172043749997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45996.172043749997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45996.172043749997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45996.172043749997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45996.172043749997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45996.172043749997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45996.172043749997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45996.172043749997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45996.172043749997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45996.172043749997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45996.172043749997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45996.172043749997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45996.172043749997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45996.172043749997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45996.172043749997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45996.172043749997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45996.172043749997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45996.172043749997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45996.172043749997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45996.172043749997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45996.172043749997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45996.172043749997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45996.172043749997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45996.172043749997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45996.172043749997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45996.172043749997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45996.172043749997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45996.172043749997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45996.172043749997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45996.172043749997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45996.172043749997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45996.172043749997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45996.172043749997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45996.172043749997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45996.172043749997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45996.172043749997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45996.172043749997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45996.172043749997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45996.172043749997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45996.172043749997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45996.172043749997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45996.172043749997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45996.172043749997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45996.172043749997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45996.172043749997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45996.172043749997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45996.172043749997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45996.172043749997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45996.172043749997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45996.172043749997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45996.172043749997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45996.172043749997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45996.172043749997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45996.172043749997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45996.172043749997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45996.172043749997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45996.172043749997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45996.172043749997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45996.172043749997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45996.172043749997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45996.172043749997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45996.172043749997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45996.172043749997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45996.172043749997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45996.172043749997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45996.172043749997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45996.172043749997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45996.172043749997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45996.172043749997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45996.172043749997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45996.172043749997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45996.172043749997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45996.172043749997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45996.172043749997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45996.172043749997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45996.172043749997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45996.172043749997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45996.172043749997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45996.172043749997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45996.172043749997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45996.172043749997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45996.172043749997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45996.172043749997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45996.172043749997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45996.172043749997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45996.172043749997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45996.172043749997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45996.172043749997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45996.172043749997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45996.172043749997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45996.172043749997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45996.172043749997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45996.172043749997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45996.172043749997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45996.172043749997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45996.172043749997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45996.172043749997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45996.172043749997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45996.172043749997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45996.172043749997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45996.172043749997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45996.172043749997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45996.172043749997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45996.172043749997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45996.172043749997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45996.172043749997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45996.172043749997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45996.172043749997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45996.172043749997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45996.172043749997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45996.172043749997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45996.172043749997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45996.172043749997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45996.172043749997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45996.172043749997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45996.172043749997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45996.172043749997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45996.172043749997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45996.172043749997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45996.172043749997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45996.172043749997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45996.172043749997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45996.172043749997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45996.172043749997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45996.172043749997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45996.172043749997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45996.172043749997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45996.172043749997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45996.172043749997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45996.172043749997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45996.172043749997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45996.172043749997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45996.172043749997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45996.172043749997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45996.172043749997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45996.172043749997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45996.172043749997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45996.172043749997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45996.172043749997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45996.172043749997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45996.172043749997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45996.172043749997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45996.172043749997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45996.172043749997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45996.172043749997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45996.172043749997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45996.172043749997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45996.172043749997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45996.172043749997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45996.172043749997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45996.172043749997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45996.172043749997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45996.172043749997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45996.172043749997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45996.172043749997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45996.172043749997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45996.172043749997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45996.172043749997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45996.172043749997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45996.172043749997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45996.172043749997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45996.172043749997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45996.172043749997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45996.172043749997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45996.172043749997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45996.172043749997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45996.172043749997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45996.172043749997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45996.172043749997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45996.172043749997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45996.172043749997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45996.172043749997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45996.172043749997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45996.172043749997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45996.172043749997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45996.172043749997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45996.172043749997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45996.172043749997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45996.172043749997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45996.172043749997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45996.172043749997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45996.172043749997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45996.172043749997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45996.172043749997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45996.172043749997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45996.172043749997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45996.172043749997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45996.172043749997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45996.172043749997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45996.172043749997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45996.172043749997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45996.172043749997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45996.172043749997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45996.172043749997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45996.172043749997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45996.172043749997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45996.172043749997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45996.172043749997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45996.172043749997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45996.172043749997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45996.172043749997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45996.172043749997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45996.172043749997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45996.172043749997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45996.172043749997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45996.172043749997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45996.172043749997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45996.172043749997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45996.172043749997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45996.172043749997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45996.172043749997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45996.172043749997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45996.172043749997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45996.172043749997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45996.172043749997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45996.172043749997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45996.172043749997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45996.172043749997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45996.172043749997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45996.172043749997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45996.172043749997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45996.172043749997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45996.172043749997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45996.172043749997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45996.172043749997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45996.172043749997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45996.172043749997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45996.172043749997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45996.172043749997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45996.172043749997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45996.172043749997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45996.172043749997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45996.172043749997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45996.172043749997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45996.172043749997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45996.172043749997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45996.172043749997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45996.172043749997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45996.172043749997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45996.172043749997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45996.172043749997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45996.172043749997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45996.172043749997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45996.172043749997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45996.172043749997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45996.172043749997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45996.172043749997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45996.172043749997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45996.172043749997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45996.172043749997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45996.172043749997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45996.172043749997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45996.172043749997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45996.172043749997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45996.172043749997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45996.172043749997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45996.172043749997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45996.172043749997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45996.172043749997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45996.172043749997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45996.172043749997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45996.172043749997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45996.172043749997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45996.172043749997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45996.172043749997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45996.172043749997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45996.172043749997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45996.172043749997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45996.172043749997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45996.172043749997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45996.172043749997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45996.172043749997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45996.172043749997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45996.172043749997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45996.172043749997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45996.172043749997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45996.172043749997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45996.172043749997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45996.172043749997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45996.172043749997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45996.172043749997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45996.172043749997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45996.172043749997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45996.172043749997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45996.172043749997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45996.172043749997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45996.172043749997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45996.172043749997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45996.172043749997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45996.172043749997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45996.172043749997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45996.172043749997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45996.172043749997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45996.172043749997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45996.172043749997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45996.172043749997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45996.172043749997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45996.172043749997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45996.172043749997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45996.172043749997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45996.172043749997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45996.172043749997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45996.172043749997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45996.172043749997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45996.172043749997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45996.172043749997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45996.172043749997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45996.172043749997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45996.172043749997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45996.172043749997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45996.172043749997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45996.172043749997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45996.172043749997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45996.172043749997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45996.172043749997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45996.172043749997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45996.172043749997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45996.172043749997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45996.172043749997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45996.172043749997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45996.172043749997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45996.172043749997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45996.172043749997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45996.172043749997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45996.172043749997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45996.172043749997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45996.172043749997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45996.172043749997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45996.172043749997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45996.172043749997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45996.172043749997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45996.172043749997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45996.172043749997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45996.172043749997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45996.172043749997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45996.172043749997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45996.172043749997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45996.172043749997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45996.172043749997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45996.172043749997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45996.172043749997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45996.172043749997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45996.172043749997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45996.172043749997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45996.172043749997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45996.172043749997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45996.172043749997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45996.172043749997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45996.172043749997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45996.172043749997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45996.172043749997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45996.172043749997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45996.172043749997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45996.172043749997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45996.172043749997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45996.172043749997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45996.172043749997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45996.172043749997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45996.172043749997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45996.172043749997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45996.172043749997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45996.172043749997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45996.172043749997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45996.172043749997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45996.172043749997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45996.172043749997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45996.172043749997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45996.172043749997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45996.172043749997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45996.172043749997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45996.172043749997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45996.172043749997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45996.172043749997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45996.172043749997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45996.172043749997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45996.172043749997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45996.172043749997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45996.172043749997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45996.172043749997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45996.172043749997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45996.172043749997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45996.172043749997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45996.172043749997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45996.172043749997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45996.172043749997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45996.172043749997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45996.172043749997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45996.172043749997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45996.172043749997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45996.172043749997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45996.172043749997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45996.172043749997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45996.172043749997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45996.172043749997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45996.172043749997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45996.172043749997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45996.172043749997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45996.172043749997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45996.172043749997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45996.172043749997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45996.172043749997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45996.172043749997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45996.172043749997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45996.172043749997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45996.172043749997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45996.172043749997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45996.172043749997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45996.172043749997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45996.172043749997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45996.172043749997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45996.172043749997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45996.172043749997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45996.172043749997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45996.172043749997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45996.172043749997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45996.172043749997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45996.172043749997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45996.172043749997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45996.172043749997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45996.172043749997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45996.172043749997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45996.172043749997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45996.172043749997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45996.172043749997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45996.172043749997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45996.172043749997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45996.172043749997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45996.172043749997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45996.172043749997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45996.172043749997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45996.172043749997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45996.172043749997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45996.172043749997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45996.172043749997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45996.172043749997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45996.172043749997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45996.172043749997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45996.172043749997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45996.172043749997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45996.172043749997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45996.172043749997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45996.172043749997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45996.172043749997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45996.172043749997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45996.172043749997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45996.172043749997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45996.172043749997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45996.172043749997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45996.172043749997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45996.172043749997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45996.172043749997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45996.172043749997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45996.172043749997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45996.172043749997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45996.172043749997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45996.172043749997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45996.172043749997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45996.172043749997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45996.172043749997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45996.172043749997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45996.172043749997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45996.172043749997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45996.172043749997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45996.172043749997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45996.172043749997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45996.172043749997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45996.172043749997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45996.172043749997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45996.172043749997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45996.172043749997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45996.172043749997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45996.172043749997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45996.172043749997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45996.172043749997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45996.172043749997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45996.172043749997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45996.172043749997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45996.172043749997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45996.172043749997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45996.172043749997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45996.172043749997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45996.172043749997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45996.172043749997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45996.172043749997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45996.172043749997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45996.172043749997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45996.172043749997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45996.172043749997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45996.172043749997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45996.172043749997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45996.172043749997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45996.172043749997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45996.172043749997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45996.172043749997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45996.172043749997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45996.172043749997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45996.172043749997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45996.172043749997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45996.172043749997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45996.172043749997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45996.172043749997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45996.172043749997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45996.172043749997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45996.172043749997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45996.172043749997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45996.172043749997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45996.172043749997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45996.172043749997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45996.172043749997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45996.172043749997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45996.172043749997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45996.172043749997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45996.172043749997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45996.172043749997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45996.172043749997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45996.172043749997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45996.172043749997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45996.172043749997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45996.172043749997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45996.172043749997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45996.172043749997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45996.172043749997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45996.172043749997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45996.172043749997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45996.172043749997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45996.172043749997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45996.172043749997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45996.172043749997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45996.172043749997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45996.172043749997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45996.172043749997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45996.172043749997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45996.172043749997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45996.172043749997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45996.172043749997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45996.172043749997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45996.172043749997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45996.172043749997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45996.172043749997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45996.172043749997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45996.172043749997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45996.172043749997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45996.172043749997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45996.172043749997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45996.172043749997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45996.172043749997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45996.172043749997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45996.172043749997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45996.172043749997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45996.172043749997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45996.172043749997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45996.172043749997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45996.172043749997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45996.172043749997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45996.172043749997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45996.172043749997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45996.172043749997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45996.172043749997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45996.172043749997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45996.172043749997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45996.172043749997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45996.172043749997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45996.172043749997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45996.172043749997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45996.172043749997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45996.172043749997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45996.172043749997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45996.172043749997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45996.172043749997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45996.172043749997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45996.172043749997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45996.172043749997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45996.172043749997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45996.172043749997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45996.172043749997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45996.172043749997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45996.172043749997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45996.172043749997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45996.172043749997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45996.172043749997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45996.172043749997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45996.172043749997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45996.172043749997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45996.172043749997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45996.172043749997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45996.172043749997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45996.172043749997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45996.172043749997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45996.172043749997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45996.172043749997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45996.172043749997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45996.172043749997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45996.172043749997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45996.172043749997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45996.172043749997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45996.172043749997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45996.172043749997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45996.172043749997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45996.172043749997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45996.172043749997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45996.172043749997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45996.172043749997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45996.172043749997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45996.172043749997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45996.172043749997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45996.172043749997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45996.172043749997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45996.172043749997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45996.172043749997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45996.172043749997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45996.172043749997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45996.172043749997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45996.172043749997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45996.172043749997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45996.172043749997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45996.172043749997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45996.172043749997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45996.172043749997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45996.172043749997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45996.172043749997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45996.172043749997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45996.172043749997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45996.172043749997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45996.172043749997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45996.172043749997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45996.172043749997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45996.172043749997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45996.172043749997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45996.172043749997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45996.172043749997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45996.172043749997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45996.172043749997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45996.172043749997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45996.172043749997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45996.172043749997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45996.172043749997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45996.172043749997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45996.172043749997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45996.172043749997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45996.172043749997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45996.172043749997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45996.172043749997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45996.172043749997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45996.172043749997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45996.172043749997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45996.172043749997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45996.172043749997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45996.172043749997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45996.172043749997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45996.172043749997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45996.172043749997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45996.172043749997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45996.172043749997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45996.172043749997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45996.172043749997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45996.172043749997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45996.172043749997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45996.172043749997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45996.172043749997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45996.172043749997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45996.172043749997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45996.172043749997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45996.172043749997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45996.172043749997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45996.172043749997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45996.172043749997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45996.172043749997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45996.172043749997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45996.172043749997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45996.172043749997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45996.172043749997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45996.172043749997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45996.172043749997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45996.172043749997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45996.172043749997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45996.172043749997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45996.172043749997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45996.172043749997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45996.172043749997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45996.172043749997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45996.172043749997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45996.172043749997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45996.172043749997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45996.172043749997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45996.172043749997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45996.172043749997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45996.172043749997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45996.172043749997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45996.172043749997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45996.172043749997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45996.172043749997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45996.172043749997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45996.172043749997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45996.172043749997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45996.172043749997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45996.172043749997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45996.172043749997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45996.172043749997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45996.172043749997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45996.172043749997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45996.172043749997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45996.172043749997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45996.172043749997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45996.172043749997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45996.172043749997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45996.172043749997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45996.172043749997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45996.172043749997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45996.172043749997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45996.172043749997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45996.172043749997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45996.172043749997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45996.172043749997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45996.172043749997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45996.172043749997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45996.172043749997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45996.172043749997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45996.172043749997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45996.172043749997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45996.172043749997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45996.172043749997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45996.172043749997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45996.172043749997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45996.172043749997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45996.172043749997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45996.172043749997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45996.172043749997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45996.172043749997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45996.172043749997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45996.172043749997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45996.172043749997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45996.172043749997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45996.172043749997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45996.172043749997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45996.172043749997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45996.172043749997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45996.172043749997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45996.172043749997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45996.172043749997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45996.172043749997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45996.172043749997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45996.172043749997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45996.172043749997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45996.172043749997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45996.172043749997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45996.172043749997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45996.172043749997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45996.172043749997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45996.172043749997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45996.172043749997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45996.172043749997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45996.172043749997</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1"/>
  <sheetViews>
    <sheetView tabSelected="1"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292.69132615740091</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35078</v>
      </c>
      <c r="E3" s="91" t="s">
        <v>39106</v>
      </c>
      <c r="F3" s="92">
        <v>45996.165277777778</v>
      </c>
      <c r="G3" s="93">
        <f t="shared" ref="G3:G17" ca="1" si="0">IFERROR(NOW()-F3,"")</f>
        <v>6.7659722190001048E-3</v>
      </c>
      <c r="H3" s="92">
        <v>45996.159988425927</v>
      </c>
      <c r="I3" s="110" t="str">
        <f>IFERROR(VLOOKUP(D3,DB!A:F,6,0),"")</f>
        <v>Generator-SG</v>
      </c>
      <c r="J3" s="110" t="str">
        <f>IFERROR(VLOOKUP(D3,DB!A:G,7,0),"")</f>
        <v>Dead</v>
      </c>
      <c r="K3" s="94" t="s">
        <v>39195</v>
      </c>
      <c r="L3" s="88" t="str">
        <f>IFERROR(VLOOKUP(D3,DB!A:I,9,0),"")</f>
        <v>Latis</v>
      </c>
    </row>
    <row r="4" spans="1:16" ht="15" customHeight="1">
      <c r="A4" s="110"/>
      <c r="B4" s="110" t="str">
        <f>IFERROR(VLOOKUP(D4,DB!A:K,11,0),"")</f>
        <v/>
      </c>
      <c r="C4" s="90"/>
      <c r="D4" s="88"/>
      <c r="E4" s="91"/>
      <c r="F4" s="92"/>
      <c r="G4" s="93">
        <f t="shared" ca="1" si="0"/>
        <v>45996.172043749997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45996.172043749997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45996.172043749997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45996.172043749997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45996.172043749997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45996.172043749997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45996.172043749997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45996.172043749997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45996.172043749997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45996.172043749997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45996.172043749997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45996.172043749997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45996.172043749997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45996.172043749997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45996.172043749997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45996.172043749997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45996.172043749997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45996.172043749997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45996.172043749997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45996.172043749997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45996.172043749997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45996.172043749997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45996.172043749997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45996.172043749997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45996.172043749997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45996.172043749997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45996.172043749997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45996.172043749997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45996.172043749997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45996.172043749997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45996.172043749997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45996.172043749997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45996.172043749997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45996.172043749997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45996.172043749997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45996.172043749997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45996.172043749997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45996.172043749997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45996.172043749997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45996.172043749997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45996.172043749997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45996.172043749997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45996.172043749997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45996.172043749997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45996.172043749997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45996.172043749997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45996.172043749997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45996.172043749997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45996.172043749997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45996.172043749997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45996.172043749997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45996.172043749997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45996.172043749997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45996.172043749997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45996.172043749997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45996.172043749997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45996.172043749997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45996.172043749997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45996.172043749997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45996.172043749997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45996.172043749997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45996.172043749997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45996.172043749997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45996.172043749997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45996.172043749997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45996.172043749997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45996.172043749997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45996.172043749997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45996.172043749997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45996.172043749997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45996.172043749997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45996.172043749997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45996.172043749997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45996.172043749997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45996.172043749997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45996.172043749997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45996.172043749997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45996.172043749997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45996.172043749997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45996.172043749997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45996.172043749997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45996.172043749997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45996.172043749997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45996.172043749997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45996.172043749997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45996.172043749997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45996.172043749997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45996.172043749997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45996.172043749997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45996.172043749997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45996.172043749997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45996.172043749997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45996.172043749997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45996.172043749997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45996.172043749997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45996.172043749997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45996.172043749997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45996.172043749997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45996.172043749997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45996.172043749997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45996.172043749997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45996.172043749997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45996.172043749997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45996.172043749997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45996.172043749997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45996.172043749997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45996.172043749997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45996.172043749997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45996.172043749997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45996.172043749997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45996.172043749997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45996.172043749997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45996.172043749997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45996.172043749997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45996.172043749997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45996.172043749997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45996.172043749997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45996.172043749997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45996.172043749997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45996.172043749997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45996.172043749997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45996.172043749997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45996.172043749997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45996.172043749997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45996.172043749997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45996.172043749997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45996.172043749997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45996.172043749997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45996.172043749997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45996.172043749997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45996.172043749997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45996.172043749997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45996.172043749997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45996.172043749997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45996.172043749997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45996.172043749997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45996.172043749997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45996.172043749997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45996.172043749997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45996.172043749997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45996.172043749997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45996.172043749997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191" ca="1" si="3">IFERROR(NOW()-F146,"")</f>
        <v>45996.172043749997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45996.172043749997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45996.172043749997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45996.172043749997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45996.172043749997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45996.172043749997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45996.172043749997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45996.172043749997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45996.172043749997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45996.172043749997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45996.172043749997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45996.172043749997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45996.172043749997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45996.172043749997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45996.172043749997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45996.172043749997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45996.172043749997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45996.172043749997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45996.172043749997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45996.172043749997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45996.172043749997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45996.172043749997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45996.172043749997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45996.172043749997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45996.172043749997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45996.172043749997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45996.172043749997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45996.172043749997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45996.172043749997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45996.172043749997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45996.172043749997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45996.172043749997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45996.172043749997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45996.172043749997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45996.172043749997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45996.172043749997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45996.172043749997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45996.172043749997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45996.172043749997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45996.172043749997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45996.172043749997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45996.172043749997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45996.172043749997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45996.172043749997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45996.172043749997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45996.172043749997</v>
      </c>
      <c r="H191" s="92"/>
      <c r="I191" s="110" t="str">
        <f>IFERROR(VLOOKUP(D191,DB!A:F,6,0),"")</f>
        <v/>
      </c>
      <c r="J191" s="110" t="str">
        <f>IFERROR(VLOOKUP(D191,DB!A:G,7,0),"")</f>
        <v/>
      </c>
      <c r="K191" s="94"/>
      <c r="L191" s="88" t="str">
        <f>IFERROR(VLOOKUP(D191,DB!A:I,9,0),"")</f>
        <v/>
      </c>
    </row>
  </sheetData>
  <dataValidations count="2">
    <dataValidation allowBlank="1" showInputMessage="1" showErrorMessage="1" sqref="E1" xr:uid="{A4F81451-56CC-4543-9497-104C4E44EE4B}"/>
    <dataValidation type="list" allowBlank="1" showInputMessage="1" showErrorMessage="1" sqref="E2:E1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K11" sqref="K11"/>
    </sheetView>
  </sheetViews>
  <sheetFormatPr defaultColWidth="11.19921875" defaultRowHeight="15"/>
  <cols>
    <col min="1" max="1" width="19.296875" style="131" customWidth="1"/>
    <col min="2" max="2" width="5" style="131" customWidth="1"/>
    <col min="3" max="3" width="5.5" style="131" customWidth="1"/>
    <col min="4" max="4" width="7.6992187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39196</v>
      </c>
      <c r="B2" s="37" t="str">
        <f>IFERROR(VLOOKUP(D2,DB!A:K,11,0),"")</f>
        <v>R5</v>
      </c>
      <c r="C2" s="37">
        <v>3</v>
      </c>
      <c r="D2" s="103" t="s">
        <v>36085</v>
      </c>
      <c r="E2" s="37" t="s">
        <v>39106</v>
      </c>
      <c r="F2" s="38">
        <v>45891.832060185188</v>
      </c>
      <c r="G2" s="105">
        <f ca="1">IFERROR(NOW()-F2,"")</f>
        <v>104.33998356480879</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69.983166435180465</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47.510932638884697</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14.798745138883532</v>
      </c>
      <c r="H5" s="135">
        <v>45981.360798611109</v>
      </c>
      <c r="I5" s="106" t="str">
        <f>IFERROR(VLOOKUP(D5,DB!A:F,6,0),"")</f>
        <v>SCECO</v>
      </c>
      <c r="J5" s="106" t="str">
        <f>IFERROR(VLOOKUP(D5,DB!A:G,7,0),"")</f>
        <v>Dead</v>
      </c>
      <c r="K5" s="106" t="s">
        <v>39203</v>
      </c>
      <c r="L5" s="106" t="str">
        <f>IFERROR(VLOOKUP(D5,DB!A:I,9,0),"")</f>
        <v>Latis</v>
      </c>
    </row>
    <row r="6" spans="1:13">
      <c r="A6" s="106" t="s">
        <v>39204</v>
      </c>
      <c r="B6" s="37" t="str">
        <f>IFERROR(VLOOKUP(D6,DB!A:K,11,0),"")</f>
        <v>R5</v>
      </c>
      <c r="C6" s="37">
        <v>1</v>
      </c>
      <c r="D6" s="37" t="s">
        <v>33658</v>
      </c>
      <c r="E6" s="37" t="s">
        <v>39106</v>
      </c>
      <c r="F6" s="38">
        <v>45996.135277777779</v>
      </c>
      <c r="G6" s="134">
        <f t="shared" ref="G6:G28" ca="1" si="2">IFERROR(NOW()-F6,"")</f>
        <v>3.6765972217835952E-2</v>
      </c>
      <c r="H6" s="38">
        <v>45996.120439814818</v>
      </c>
      <c r="I6" s="37" t="str">
        <f>IFERROR(VLOOKUP(D6,DB!A:F,6,0),"")</f>
        <v>SCECO</v>
      </c>
      <c r="J6" s="37" t="str">
        <f>IFERROR(VLOOKUP(D6,DB!A:G,7,0),"")</f>
        <v>Vandalized</v>
      </c>
      <c r="K6" s="37" t="s">
        <v>39205</v>
      </c>
      <c r="L6" s="37" t="str">
        <f>IFERROR(VLOOKUP(D6,DB!A:I,9,0),"")</f>
        <v>Latis</v>
      </c>
    </row>
    <row r="7" spans="1:13">
      <c r="A7" s="37"/>
      <c r="B7" s="37" t="str">
        <f>IFERROR(VLOOKUP(D7,DB!A:K,11,0),"")</f>
        <v/>
      </c>
      <c r="C7" s="37"/>
      <c r="D7" s="37"/>
      <c r="E7" s="37"/>
      <c r="F7" s="38"/>
      <c r="G7" s="134">
        <f t="shared" ca="1" si="2"/>
        <v>45996.172043749997</v>
      </c>
      <c r="H7" s="38"/>
      <c r="I7" s="37" t="str">
        <f>IFERROR(VLOOKUP(D7,DB!A:F,6,0),"")</f>
        <v/>
      </c>
      <c r="J7" s="37" t="str">
        <f>IFERROR(VLOOKUP(D7,DB!A:G,7,0),"")</f>
        <v/>
      </c>
      <c r="K7" s="37"/>
      <c r="L7" s="37" t="str">
        <f>IFERROR(VLOOKUP(D7,DB!A:I,9,0),"")</f>
        <v/>
      </c>
    </row>
    <row r="8" spans="1:13">
      <c r="A8" s="37"/>
      <c r="B8" s="37" t="str">
        <f>IFERROR(VLOOKUP(D8,DB!A:K,11,0),"")</f>
        <v/>
      </c>
      <c r="C8" s="37"/>
      <c r="D8"/>
      <c r="E8" s="37"/>
      <c r="F8" s="38"/>
      <c r="G8" s="134">
        <f t="shared" ca="1" si="2"/>
        <v>45996.172043749997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4">
        <f t="shared" ca="1" si="2"/>
        <v>45996.172043749997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45996.172043749997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45996.172043749997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4">
        <f t="shared" ca="1" si="2"/>
        <v>45996.172043749997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45996.172043749997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45996.172043749997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45996.172043749997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45996.172043749997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45996.172043749997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45996.172043749997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45996.172043749997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45996.172043749997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45996.172043749997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45996.172043749997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45996.172043749997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45996.172043749997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45996.172043749997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45996.172043749997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ca="1" si="2"/>
        <v>45996.172043749997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ca="1" si="2"/>
        <v>45996.172043749997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ref="G29:G60" ca="1" si="3">IFERROR(NOW()-F29,"")</f>
        <v>45996.172043749997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ca="1" si="3"/>
        <v>45996.172043749997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45996.172043749997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45996.172043749997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45996.172043749997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45996.172043749997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45996.172043749997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45996.172043749997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45996.172043749997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45996.172043749997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45996.172043749997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45996.172043749997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45996.172043749997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45996.172043749997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45996.172043749997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45996.172043749997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45996.172043749997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45996.172043749997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45996.172043749997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45996.172043749997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45996.172043749997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45996.172043749997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45996.172043749997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45996.172043749997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45996.172043749997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45996.172043749997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45996.172043749997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4">
        <f t="shared" ca="1" si="3"/>
        <v>45996.172043749997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4">
        <f t="shared" ca="1" si="3"/>
        <v>45996.172043749997</v>
      </c>
      <c r="H57" s="38"/>
      <c r="I57" s="37" t="str">
        <f>IFERROR(VLOOKUP(D57,DB!A:F,6,0),"")</f>
        <v/>
      </c>
      <c r="J57" s="37" t="str">
        <f>IFERROR(VLOOKUP(D57,DB!A:G,7,0),"")</f>
        <v/>
      </c>
      <c r="K57" s="37"/>
      <c r="L57" s="37" t="str">
        <f>IFERROR(VLOOKUP(D57,DB!A:I,9,0),"")</f>
        <v/>
      </c>
    </row>
    <row r="58" spans="1:12">
      <c r="A58" s="149"/>
      <c r="B58" s="149" t="str">
        <f>IFERROR(VLOOKUP(D58,DB!A:K,11,0),"")</f>
        <v/>
      </c>
      <c r="C58" s="149"/>
      <c r="D58" s="149"/>
      <c r="E58" s="149"/>
      <c r="F58" s="150"/>
      <c r="G58" s="151">
        <f t="shared" ca="1" si="3"/>
        <v>45996.172043749997</v>
      </c>
      <c r="H58" s="150"/>
      <c r="I58" s="149" t="str">
        <f>IFERROR(VLOOKUP(D58,DB!A:F,6,0),"")</f>
        <v/>
      </c>
      <c r="J58" s="149" t="str">
        <f>IFERROR(VLOOKUP(D58,DB!A:G,7,0),"")</f>
        <v/>
      </c>
      <c r="K58" s="149"/>
      <c r="L58" s="149" t="str">
        <f>IFERROR(VLOOKUP(D58,DB!A:I,9,0),"")</f>
        <v/>
      </c>
    </row>
  </sheetData>
  <dataValidations count="2">
    <dataValidation allowBlank="1" showInputMessage="1" showErrorMessage="1" sqref="E1" xr:uid="{920C6338-E771-4DAE-8C89-92A9093EA4DE}"/>
    <dataValidation type="list" allowBlank="1" showInputMessage="1" showErrorMessage="1" sqref="E2:E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E4" sqref="E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c r="B2" s="118" t="str">
        <f>IFERROR(VLOOKUP(D2,DB!A:K,11,0),"")</f>
        <v/>
      </c>
      <c r="C2" s="119"/>
      <c r="D2" s="118"/>
      <c r="E2" s="141"/>
      <c r="F2" s="120"/>
      <c r="G2" s="72">
        <f t="shared" ref="G2:G58" ca="1" si="0">IFERROR(NOW()-F2,"-")</f>
        <v>45996.172043749997</v>
      </c>
      <c r="H2" s="120"/>
      <c r="I2" s="118" t="str">
        <f>IFERROR(VLOOKUP(D2,DB!A:F,6,0),"")</f>
        <v/>
      </c>
      <c r="J2" s="118" t="str">
        <f>IFERROR(VLOOKUP(D2,DB!A:G,7,0),"")</f>
        <v/>
      </c>
      <c r="K2" s="121"/>
      <c r="L2" s="136" t="str">
        <f>IFERROR(VLOOKUP(D2,DB!A:I,9,0),"")</f>
        <v/>
      </c>
    </row>
    <row r="3" spans="1:16382" ht="31.5" customHeight="1">
      <c r="A3" s="117"/>
      <c r="B3" s="118" t="str">
        <f>IFERROR(VLOOKUP(D3,DB!A:K,11,0),"")</f>
        <v/>
      </c>
      <c r="C3" s="119"/>
      <c r="D3" s="118"/>
      <c r="E3" s="141"/>
      <c r="F3" s="120"/>
      <c r="G3" s="72">
        <f t="shared" ca="1" si="0"/>
        <v>45996.172043749997</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45996.172043749997</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45996.172043749997</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45996.172043749997</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45996.172043749997</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45996.172043749997</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45996.172043749997</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45996.172043749997</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45996.172043749997</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45996.172043749997</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45996.172043749997</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45996.172043749997</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45996.172043749997</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45996.172043749997</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45996.172043749997</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45996.172043749997</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45996.172043749997</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45996.172043749997</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45996.172043749997</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45996.172043749997</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45996.172043749997</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45996.172043749997</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45996.172043749997</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45996.172043749997</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45996.172043749997</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45996.172043749997</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45996.172043749997</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45996.172043749997</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45996.172043749997</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45996.172043749997</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45996.172043749997</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45996.172043749997</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45996.172043749997</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45996.172043749997</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45996.172043749997</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45996.172043749997</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45996.172043749997</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45996.172043749997</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45996.172043749997</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45996.172043749997</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45996.172043749997</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45996.172043749997</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45996.172043749997</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45996.172043749997</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45996.172043749997</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45996.172043749997</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45996.172043749997</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45996.172043749997</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45996.172043749997</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45996.172043749997</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45996.172043749997</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45996.172043749997</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45996.172043749997</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45996.172043749997</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45996.172043749997</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45996.172043749997</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ref="G59:G122" ca="1" si="1">IFERROR(NOW()-F59,"-")</f>
        <v>45996.172043749997</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1"/>
        <v>45996.172043749997</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ca="1" si="1"/>
        <v>45996.172043749997</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45996.172043749997</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45996.172043749997</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45996.172043749997</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45996.172043749997</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45996.172043749997</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45996.172043749997</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45996.172043749997</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45996.172043749997</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45996.172043749997</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45996.172043749997</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45996.172043749997</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45996.172043749997</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45996.172043749997</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45996.172043749997</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45996.172043749997</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45996.172043749997</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45996.172043749997</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45996.172043749997</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45996.172043749997</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45996.172043749997</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45996.172043749997</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45996.172043749997</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45996.172043749997</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45996.172043749997</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45996.172043749997</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45996.172043749997</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45996.172043749997</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45996.172043749997</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45996.172043749997</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45996.172043749997</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45996.172043749997</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45996.172043749997</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45996.172043749997</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45996.172043749997</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45996.172043749997</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45996.172043749997</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45996.172043749997</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45996.172043749997</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45996.172043749997</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45996.172043749997</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45996.172043749997</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45996.172043749997</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45996.172043749997</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45996.172043749997</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45996.172043749997</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45996.172043749997</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45996.172043749997</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45996.172043749997</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45996.172043749997</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45996.172043749997</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45996.172043749997</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45996.172043749997</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45996.172043749997</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45996.172043749997</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45996.172043749997</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45996.172043749997</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45996.172043749997</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45996.172043749997</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45996.172043749997</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45996.172043749997</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45996.172043749997</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ref="G123:G186" ca="1" si="2">IFERROR(NOW()-F123,"-")</f>
        <v>45996.172043749997</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2"/>
        <v>45996.172043749997</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ca="1" si="2"/>
        <v>45996.172043749997</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45996.172043749997</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45996.172043749997</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45996.172043749997</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45996.172043749997</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45996.172043749997</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45996.172043749997</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45996.172043749997</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45996.172043749997</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45996.172043749997</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45996.172043749997</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45996.172043749997</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45996.172043749997</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45996.172043749997</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45996.172043749997</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45996.172043749997</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45996.172043749997</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45996.172043749997</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45996.172043749997</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45996.172043749997</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45996.172043749997</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45996.172043749997</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45996.172043749997</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45996.172043749997</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45996.172043749997</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45996.172043749997</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45996.172043749997</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45996.172043749997</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45996.172043749997</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45996.172043749997</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45996.172043749997</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45996.172043749997</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45996.172043749997</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45996.172043749997</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45996.172043749997</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45996.172043749997</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45996.172043749997</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45996.172043749997</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45996.172043749997</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45996.172043749997</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45996.172043749997</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45996.172043749997</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45996.172043749997</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45996.172043749997</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45996.172043749997</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45996.172043749997</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45996.172043749997</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45996.172043749997</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45996.172043749997</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45996.172043749997</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45996.172043749997</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45996.172043749997</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45996.172043749997</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45996.172043749997</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45996.172043749997</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45996.172043749997</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45996.172043749997</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45996.172043749997</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45996.172043749997</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45996.172043749997</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45996.172043749997</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45996.172043749997</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ref="G187:G250" ca="1" si="3">IFERROR(NOW()-F187,"-")</f>
        <v>45996.172043749997</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3"/>
        <v>45996.172043749997</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ca="1" si="3"/>
        <v>45996.172043749997</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45996.172043749997</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45996.172043749997</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45996.172043749997</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45996.172043749997</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45996.172043749997</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45996.172043749997</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45996.172043749997</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45996.172043749997</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45996.172043749997</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45996.172043749997</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45996.172043749997</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45996.172043749997</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45996.172043749997</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45996.172043749997</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45996.172043749997</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45996.172043749997</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45996.172043749997</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45996.172043749997</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45996.172043749997</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45996.172043749997</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45996.172043749997</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45996.172043749997</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45996.172043749997</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45996.172043749997</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45996.172043749997</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45996.172043749997</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45996.172043749997</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45996.172043749997</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45996.172043749997</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45996.172043749997</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45996.172043749997</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45996.172043749997</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45996.172043749997</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45996.172043749997</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45996.172043749997</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45996.172043749997</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45996.172043749997</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45996.172043749997</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45996.172043749997</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45996.172043749997</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45996.172043749997</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45996.172043749997</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45996.172043749997</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45996.172043749997</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45996.172043749997</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45996.172043749997</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45996.172043749997</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45996.172043749997</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45996.172043749997</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45996.172043749997</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45996.172043749997</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45996.172043749997</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45996.172043749997</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45996.172043749997</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45996.172043749997</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45996.172043749997</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45996.172043749997</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45996.172043749997</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45996.172043749997</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45996.172043749997</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45996.172043749997</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ref="G251:G314" ca="1" si="4">IFERROR(NOW()-F251,"-")</f>
        <v>45996.172043749997</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4"/>
        <v>45996.172043749997</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ca="1" si="4"/>
        <v>45996.172043749997</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45996.172043749997</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45996.172043749997</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45996.172043749997</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45996.172043749997</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45996.172043749997</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45996.172043749997</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45996.172043749997</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45996.172043749997</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45996.172043749997</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45996.172043749997</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45996.172043749997</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45996.172043749997</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45996.172043749997</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45996.172043749997</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45996.172043749997</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45996.172043749997</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45996.172043749997</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45996.172043749997</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45996.172043749997</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45996.172043749997</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45996.172043749997</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45996.172043749997</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45996.172043749997</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45996.172043749997</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45996.172043749997</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45996.172043749997</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45996.172043749997</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45996.172043749997</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45996.172043749997</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45996.172043749997</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45996.172043749997</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45996.172043749997</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45996.172043749997</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45996.172043749997</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45996.172043749997</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45996.172043749997</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45996.172043749997</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45996.172043749997</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45996.172043749997</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45996.172043749997</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45996.172043749997</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45996.172043749997</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45996.172043749997</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45996.172043749997</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45996.172043749997</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45996.172043749997</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45996.172043749997</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45996.172043749997</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45996.172043749997</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45996.172043749997</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45996.172043749997</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45996.172043749997</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45996.172043749997</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45996.172043749997</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45996.172043749997</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45996.172043749997</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45996.172043749997</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45996.172043749997</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45996.172043749997</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45996.172043749997</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45996.172043749997</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ref="G315:G378" ca="1" si="5">IFERROR(NOW()-F315,"-")</f>
        <v>45996.172043749997</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5"/>
        <v>45996.172043749997</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ca="1" si="5"/>
        <v>45996.172043749997</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45996.172043749997</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45996.172043749997</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45996.172043749997</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45996.172043749997</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45996.172043749997</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45996.172043749997</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45996.172043749997</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45996.172043749997</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45996.172043749997</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45996.172043749997</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45996.172043749997</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45996.172043749997</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45996.172043749997</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45996.172043749997</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45996.172043749997</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45996.172043749997</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45996.172043749997</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45996.172043749997</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45996.172043749997</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45996.172043749997</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45996.172043749997</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45996.172043749997</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45996.172043749997</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45996.172043749997</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45996.172043749997</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45996.172043749997</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45996.172043749997</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45996.172043749997</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45996.172043749997</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45996.172043749997</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45996.172043749997</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45996.172043749997</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45996.172043749997</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45996.172043749997</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45996.172043749997</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45996.172043749997</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45996.172043749997</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45996.172043749997</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45996.172043749997</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45996.172043749997</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45996.172043749997</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45996.172043749997</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45996.172043749997</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45996.172043749997</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45996.172043749997</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45996.172043749997</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45996.172043749997</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45996.172043749997</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45996.172043749997</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45996.172043749997</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45996.172043749997</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45996.172043749997</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45996.172043749997</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45996.172043749997</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45996.172043749997</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45996.172043749997</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45996.172043749997</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45996.172043749997</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45996.172043749997</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45996.172043749997</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45996.172043749997</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ref="G379:G442" ca="1" si="6">IFERROR(NOW()-F379,"-")</f>
        <v>45996.172043749997</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6"/>
        <v>45996.172043749997</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ca="1" si="6"/>
        <v>45996.172043749997</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45996.172043749997</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45996.172043749997</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45996.172043749997</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45996.172043749997</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45996.172043749997</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45996.172043749997</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45996.172043749997</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45996.172043749997</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45996.172043749997</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45996.172043749997</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45996.172043749997</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45996.172043749997</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45996.172043749997</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45996.172043749997</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45996.172043749997</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45996.172043749997</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45996.172043749997</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45996.172043749997</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45996.172043749997</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45996.172043749997</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45996.172043749997</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45996.172043749997</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45996.172043749997</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45996.172043749997</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45996.172043749997</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45996.172043749997</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45996.172043749997</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45996.172043749997</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45996.172043749997</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45996.172043749997</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45996.172043749997</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45996.172043749997</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45996.172043749997</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45996.172043749997</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45996.172043749997</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45996.172043749997</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45996.172043749997</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45996.172043749997</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45996.172043749997</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45996.172043749997</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45996.172043749997</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45996.172043749997</v>
      </c>
      <c r="H423" s="120"/>
      <c r="I423" s="118" t="str">
        <f>IFERROR(VLOOKUP(D423,DB!A:F,6,0),"")</f>
        <v/>
      </c>
      <c r="J423" s="118" t="str">
        <f>IFERROR(VLOOKUP(D423,DB!A:G,7,0),"")</f>
        <v/>
      </c>
      <c r="K423" s="121"/>
      <c r="L423" s="136" t="str">
        <f>IFERROR(VLOOKUP(D423,DB!A:I,9,0),"")</f>
        <v/>
      </c>
    </row>
    <row r="424" spans="1:12" ht="31.5" customHeight="1">
      <c r="A424" s="142"/>
      <c r="B424" s="143" t="str">
        <f>IFERROR(VLOOKUP(D424,DB!A:K,11,0),"")</f>
        <v/>
      </c>
      <c r="C424" s="144"/>
      <c r="D424" s="143"/>
      <c r="E424" s="141"/>
      <c r="F424" s="145"/>
      <c r="G424" s="146">
        <f t="shared" ca="1" si="6"/>
        <v>45996.172043749997</v>
      </c>
      <c r="H424" s="145"/>
      <c r="I424" s="143" t="str">
        <f>IFERROR(VLOOKUP(D424,DB!A:F,6,0),"")</f>
        <v/>
      </c>
      <c r="J424" s="143" t="str">
        <f>IFERROR(VLOOKUP(D424,DB!A:G,7,0),"")</f>
        <v/>
      </c>
      <c r="K424" s="147"/>
      <c r="L424" s="148"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2025-12-05T01:08:34Z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