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25" documentId="13_ncr:1_{F6CB121F-512D-4AA6-A0C1-0FB36C537598}" xr6:coauthVersionLast="47" xr6:coauthVersionMax="47" xr10:uidLastSave="{C8EAC0CB-EA53-4305-A204-882E1BF6CC0C}"/>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G3" i="6"/>
  <c r="G4" i="6"/>
  <c r="G5" i="6"/>
  <c r="G6" i="6"/>
  <c r="G7" i="6"/>
  <c r="G8" i="6"/>
  <c r="G9" i="6"/>
  <c r="G10" i="6"/>
  <c r="G11" i="6"/>
  <c r="G12" i="6"/>
  <c r="G13" i="6"/>
  <c r="G14" i="6"/>
  <c r="G15" i="6"/>
  <c r="G16" i="6"/>
  <c r="G17" i="6"/>
  <c r="G18" i="6"/>
  <c r="G19" i="6"/>
  <c r="G20" i="6"/>
  <c r="G21" i="6"/>
  <c r="G22" i="6"/>
  <c r="G23" i="6"/>
  <c r="G24" i="6"/>
  <c r="G25" i="6"/>
  <c r="I3" i="6"/>
  <c r="I4" i="6"/>
  <c r="I5" i="6"/>
  <c r="I6" i="6"/>
  <c r="I7" i="6"/>
  <c r="I8" i="6"/>
  <c r="I9" i="6"/>
  <c r="I10" i="6"/>
  <c r="I11" i="6"/>
  <c r="I12" i="6"/>
  <c r="I13" i="6"/>
  <c r="I14" i="6"/>
  <c r="I15" i="6"/>
  <c r="I16" i="6"/>
  <c r="I17" i="6"/>
  <c r="I18" i="6"/>
  <c r="I19" i="6"/>
  <c r="I20" i="6"/>
  <c r="I21" i="6"/>
  <c r="I22" i="6"/>
  <c r="I23" i="6"/>
  <c r="I24" i="6"/>
  <c r="I25" i="6"/>
  <c r="J3" i="6"/>
  <c r="J4" i="6"/>
  <c r="J5" i="6"/>
  <c r="J6" i="6"/>
  <c r="J7" i="6"/>
  <c r="J8" i="6"/>
  <c r="J9" i="6"/>
  <c r="J10" i="6"/>
  <c r="J11" i="6"/>
  <c r="J12" i="6"/>
  <c r="J13" i="6"/>
  <c r="J14" i="6"/>
  <c r="J15" i="6"/>
  <c r="J16" i="6"/>
  <c r="J17" i="6"/>
  <c r="J18" i="6"/>
  <c r="J19" i="6"/>
  <c r="J20" i="6"/>
  <c r="J21" i="6"/>
  <c r="J22" i="6"/>
  <c r="J23" i="6"/>
  <c r="J24" i="6"/>
  <c r="J25" i="6"/>
  <c r="L4" i="6"/>
  <c r="L5" i="6"/>
  <c r="L6" i="6"/>
  <c r="L7" i="6"/>
  <c r="L8" i="6"/>
  <c r="L9" i="6"/>
  <c r="L10" i="6"/>
  <c r="L11" i="6"/>
  <c r="L12" i="6"/>
  <c r="L13" i="6"/>
  <c r="L14" i="6"/>
  <c r="L15" i="6"/>
  <c r="L16" i="6"/>
  <c r="L17" i="6"/>
  <c r="L18" i="6"/>
  <c r="L19" i="6"/>
  <c r="L20" i="6"/>
  <c r="L21" i="6"/>
  <c r="L22" i="6"/>
  <c r="L23" i="6"/>
  <c r="L24" i="6"/>
  <c r="L2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<sst xmlns="http://schemas.openxmlformats.org/spreadsheetml/2006/main" count="180292" uniqueCount="39122">
  <si>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</si>
  <si>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</si>
  <si>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</si>
  <si>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</si>
  <si>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</si>
  <si>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</si>
  <si>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</si>
  <si>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</si>
  <si>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</si>
  <si>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</si>
  <si>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</si>
  <si>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</si>
  <si>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</si>
  <si>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</si>
  <si>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</si>
  <si>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</si>
  <si>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</si>
  <si>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</si>
  <si>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</si>
  <si>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</si>
  <si>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</si>
  <si>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</si>
  <si>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</si>
  <si>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</si>
  <si>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</si>
  <si>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</si>
  <si>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</si>
  <si>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</si>
  <si>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</si>
  <si>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</si>
  <si>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</si>
  <si>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</si>
  <si>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</si>
  <si>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</si>
  <si>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</si>
  <si>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</si>
  <si>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</si>
  <si>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</si>
  <si>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</si>
  <si>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</si>
  <si>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</si>
  <si>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</si>
  <si>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</si>
  <si>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</si>
  <si>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</si>
  <si>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</si>
  <si>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</si>
  <si>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</si>
  <si>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</si>
  <si>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</si>
  <si>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</si>
  <si>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</si>
  <si>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</si>
  <si>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</si>
  <si>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</si>
  <si>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</si>
  <si>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</si>
  <si>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</si>
  <si>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</si>
  <si>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</si>
  <si>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</si>
  <si>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</si>
  <si>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</si>
  <si>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</si>
  <si>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</si>
  <si>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</si>
  <si>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</si>
  <si>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</si>
  <si>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</si>
  <si>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</si>
  <si>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</si>
  <si>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</si>
  <si>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</si>
  <si>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</si>
  <si>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</si>
  <si>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</si>
  <si>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</si>
  <si>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</si>
  <si>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</si>
  <si>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</si>
  <si>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</si>
  <si>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</si>
  <si>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</si>
  <si>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</si>
  <si>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</si>
  <si>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</si>
  <si>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</si>
  <si>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</si>
  <si>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</si>
  <si>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</si>
  <si>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</si>
  <si>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</si>
  <si>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</si>
  <si>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</si>
  <si>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</si>
  <si>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</si>
  <si>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</si>
  <si>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</si>
  <si>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</si>
  <si>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</si>
  <si>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</si>
  <si>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</si>
  <si>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</si>
  <si>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</si>
  <si>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</si>
  <si>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</si>
  <si>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</si>
  <si>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</si>
  <si>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</si>
  <si>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</si>
  <si>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</si>
  <si>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</si>
  <si>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</si>
  <si>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</si>
  <si>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</si>
  <si>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</si>
  <si>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</si>
  <si>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</si>
  <si>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</si>
  <si>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</si>
  <si>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</si>
  <si>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</si>
  <si>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</si>
  <si>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</si>
  <si>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</si>
  <si>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</si>
  <si>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</si>
  <si>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</si>
  <si>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</si>
  <si>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</si>
  <si>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</si>
  <si>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</si>
  <si>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</si>
  <si>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</si>
  <si>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</si>
  <si>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</si>
  <si>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</si>
  <si>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</si>
  <si>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</si>
  <si>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</si>
  <si>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</si>
  <si>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</si>
  <si>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</si>
  <si>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</si>
  <si>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</si>
  <si>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</si>
  <si>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</si>
  <si>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</si>
  <si>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</si>
  <si>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</si>
  <si>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</si>
  <si>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</si>
  <si>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</si>
  <si>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</si>
  <si>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</si>
  <si>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</si>
  <si>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</si>
  <si>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</si>
  <si>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</si>
  <si>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</si>
  <si>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</si>
  <si>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</si>
  <si>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</si>
  <si>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</si>
  <si>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</si>
  <si>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</si>
  <si>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</si>
  <si>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</si>
  <si>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</si>
  <si>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</si>
  <si>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</si>
  <si>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</si>
  <si>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</si>
  <si>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</si>
  <si>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</si>
  <si>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</si>
  <si>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</si>
  <si>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</si>
  <si>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</si>
  <si>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</si>
  <si>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</si>
  <si>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</si>
  <si>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</si>
  <si>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</si>
  <si>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</si>
  <si>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</si>
  <si>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</si>
  <si>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</si>
  <si>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</si>
  <si>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</si>
  <si>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</si>
  <si>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</si>
  <si>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</si>
  <si>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</si>
  <si>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</si>
  <si>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</si>
  <si>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</si>
  <si>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</si>
  <si>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</si>
  <si>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</si>
  <si>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</si>
  <si>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</si>
  <si>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</si>
  <si>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</si>
  <si>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</si>
  <si>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</si>
  <si>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</si>
  <si>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</si>
  <si>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</si>
  <si>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</si>
  <si>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</si>
  <si>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</si>
  <si>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</si>
  <si>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</si>
  <si>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</si>
  <si>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</si>
  <si>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</si>
  <si>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</si>
  <si>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</si>
  <si>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</si>
  <si>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</si>
  <si>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</si>
  <si>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</si>
  <si>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</si>
  <si>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</si>
  <si>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</si>
  <si>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</si>
  <si>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</si>
  <si>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</si>
  <si>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</si>
  <si>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</si>
  <si>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</si>
  <si>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</si>
  <si>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</si>
  <si>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</si>
  <si>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</si>
  <si>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</si>
  <si>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</si>
  <si>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</si>
  <si>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</si>
  <si>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</si>
  <si>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</si>
  <si>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</si>
  <si>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</si>
  <si>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</si>
  <si>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</si>
  <si>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</si>
  <si>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</si>
  <si>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</si>
  <si>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</si>
  <si>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</si>
  <si>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</si>
  <si>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</si>
  <si>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</si>
  <si>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</si>
  <si>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</si>
  <si>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</si>
  <si>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</si>
  <si>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</si>
  <si>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</si>
  <si>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</si>
  <si>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</si>
  <si>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</si>
  <si>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</si>
  <si>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</si>
  <si>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</si>
  <si>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</si>
  <si>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</si>
  <si>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</si>
  <si>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</si>
  <si>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</si>
  <si>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</si>
  <si>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</si>
  <si>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</si>
  <si>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</si>
  <si>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</si>
  <si>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</si>
  <si>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</si>
  <si>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</si>
  <si>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</si>
  <si>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</si>
  <si>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</si>
  <si>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</si>
  <si>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</si>
  <si>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</si>
  <si>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</si>
  <si>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</si>
  <si>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</si>
  <si>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</si>
  <si>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</si>
  <si>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</si>
  <si>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</si>
  <si>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</si>
  <si>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</si>
  <si>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</si>
  <si>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</si>
  <si>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</si>
  <si>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</si>
  <si>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</si>
  <si>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</si>
  <si>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</si>
  <si>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</si>
  <si>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</si>
  <si>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</si>
  <si>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</si>
  <si>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</si>
  <si>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</si>
  <si>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</si>
  <si>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</si>
  <si>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</si>
  <si>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</si>
  <si>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</si>
  <si>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</si>
  <si>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</si>
  <si>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</si>
  <si>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</si>
  <si>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</si>
  <si>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</si>
  <si>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</si>
  <si>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</si>
  <si>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</si>
  <si>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</si>
  <si>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</si>
  <si>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</si>
  <si>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</si>
  <si>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</si>
  <si>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</si>
  <si>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</si>
  <si>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</si>
  <si>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</si>
  <si>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</si>
  <si>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</si>
  <si>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</si>
  <si>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</si>
  <si>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</si>
  <si>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</si>
  <si>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</si>
  <si>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</si>
  <si>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</si>
  <si>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</si>
  <si>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</si>
  <si>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</si>
  <si>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</si>
  <si>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</si>
  <si>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</si>
  <si>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</si>
  <si>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</si>
  <si>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</si>
  <si>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</si>
  <si>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</si>
  <si>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</si>
  <si>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</si>
  <si>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</si>
  <si>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</si>
  <si>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</si>
  <si>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</si>
  <si>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</si>
  <si>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</si>
  <si>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</si>
  <si>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</si>
  <si>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</si>
  <si>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</si>
  <si>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</si>
  <si>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</si>
  <si>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</si>
  <si>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</si>
  <si>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</si>
  <si>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</si>
  <si>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</si>
  <si>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</si>
  <si>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</si>
  <si>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</si>
  <si>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</si>
  <si>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</si>
  <si>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</si>
  <si>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</si>
  <si>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</si>
  <si>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</si>
  <si>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</si>
  <si>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</si>
  <si>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</si>
  <si>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</si>
  <si>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</si>
  <si>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</si>
  <si>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</si>
  <si>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</si>
  <si>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</si>
  <si>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</si>
  <si>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</si>
  <si>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</si>
  <si>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</si>
  <si>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</si>
  <si>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</si>
  <si>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</si>
  <si>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</si>
  <si>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</si>
  <si>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</si>
  <si>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</si>
  <si>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</si>
  <si>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</si>
  <si>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</si>
  <si>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</si>
  <si>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</si>
  <si>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</si>
  <si>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</si>
  <si>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</si>
  <si>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</si>
  <si>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</si>
  <si>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</si>
  <si>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</si>
  <si>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</si>
  <si>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</si>
  <si>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</si>
  <si>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</si>
  <si>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</si>
  <si>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</si>
  <si>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</si>
  <si>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</si>
  <si>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</si>
  <si>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</si>
  <si>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</si>
  <si>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</si>
  <si>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</si>
  <si>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</si>
  <si>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</si>
  <si>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</si>
  <si>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</si>
  <si>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</si>
  <si>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</si>
  <si>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</si>
  <si>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</si>
  <si>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</si>
  <si>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</si>
  <si>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</si>
  <si>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</si>
  <si>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</si>
  <si>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</si>
  <si>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</si>
  <si>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</si>
  <si>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</si>
  <si>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</si>
  <si>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</si>
  <si>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</si>
  <si>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</si>
  <si>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</si>
  <si>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</si>
  <si>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</si>
  <si>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</si>
  <si>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</si>
  <si>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</si>
  <si>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</si>
  <si>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</si>
  <si>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</si>
  <si>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</si>
  <si>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</si>
  <si>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</si>
  <si>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</si>
  <si>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</si>
  <si>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</si>
  <si>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</si>
  <si>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</si>
  <si>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</si>
  <si>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</si>
  <si>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</si>
  <si>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</si>
  <si>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</si>
  <si>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</si>
  <si>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</si>
  <si>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</si>
  <si>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</si>
  <si>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</si>
  <si>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</si>
  <si>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</si>
  <si>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</si>
  <si>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</si>
  <si>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</si>
  <si>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</si>
  <si>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</si>
  <si>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</si>
  <si>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</si>
  <si>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</si>
  <si>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</si>
  <si>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</si>
  <si>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</si>
  <si>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</si>
  <si>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</si>
  <si>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</si>
  <si>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</si>
  <si>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</si>
  <si>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</si>
  <si>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</si>
  <si>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</si>
  <si>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</si>
  <si>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</si>
  <si>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</si>
  <si>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</si>
  <si>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</si>
  <si>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</si>
  <si>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</si>
  <si>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</si>
  <si>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</si>
  <si>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</si>
  <si>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</si>
  <si>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</si>
  <si>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</si>
  <si>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</si>
  <si>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</si>
  <si>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</si>
  <si>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</si>
  <si>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</si>
  <si>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</si>
  <si>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</si>
  <si>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</si>
  <si>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</si>
  <si>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</si>
  <si>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</si>
  <si>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</si>
  <si>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</si>
  <si>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</si>
  <si>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</si>
  <si>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</si>
  <si>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</si>
  <si>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</si>
  <si>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</si>
  <si>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</si>
  <si>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</si>
  <si>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</si>
  <si>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</si>
  <si>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</si>
  <si>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</si>
  <si>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</si>
  <si>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</si>
  <si>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</si>
  <si>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</si>
  <si>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</si>
  <si>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</si>
  <si>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</si>
  <si>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</si>
  <si>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</si>
  <si>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</si>
  <si>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</si>
  <si>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</si>
  <si>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</si>
  <si>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</si>
  <si>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</si>
  <si>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</si>
  <si>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</si>
  <si>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</si>
  <si>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</si>
  <si>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</si>
  <si>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</si>
  <si>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</si>
  <si>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</si>
  <si>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</si>
  <si>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</si>
  <si>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</si>
  <si>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</si>
  <si>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</si>
  <si>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</si>
  <si>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</si>
  <si>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</si>
  <si>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</si>
  <si>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</si>
  <si>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</si>
  <si>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</si>
  <si>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</si>
  <si>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</si>
  <si>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</si>
  <si>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</si>
  <si>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</si>
  <si>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</si>
  <si>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</si>
  <si>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</si>
  <si>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</si>
  <si>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</si>
  <si>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</si>
  <si>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</si>
  <si>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</si>
  <si>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</si>
  <si>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</si>
  <si>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</si>
  <si>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</si>
  <si>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</si>
  <si>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</si>
  <si>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</si>
  <si>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</si>
  <si>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</si>
  <si>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</si>
  <si>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</si>
  <si>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</si>
  <si>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</si>
  <si>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</si>
  <si>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</si>
  <si>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</si>
  <si>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</si>
  <si>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</si>
  <si>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</si>
  <si>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</si>
  <si>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</si>
  <si>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</si>
  <si>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</si>
  <si>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</si>
  <si>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</si>
  <si>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</si>
  <si>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</si>
  <si>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</si>
  <si>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</si>
  <si>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</si>
  <si>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</si>
  <si>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</si>
  <si>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</si>
  <si>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</si>
  <si>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</si>
  <si>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</si>
  <si>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</si>
  <si>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</si>
  <si>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</si>
  <si>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</si>
  <si>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</si>
  <si>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</si>
  <si>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</si>
  <si>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</si>
  <si>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</si>
  <si>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</si>
  <si>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</si>
  <si>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</si>
  <si>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</si>
  <si>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</si>
  <si>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</si>
  <si>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</si>
  <si>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</si>
  <si>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</si>
  <si>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</si>
  <si>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</si>
  <si>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</si>
  <si>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</si>
  <si>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</si>
  <si>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</si>
  <si>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</si>
  <si>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</si>
  <si>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</si>
  <si>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</si>
  <si>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</si>
  <si>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</si>
  <si>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</si>
  <si>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</si>
  <si>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</si>
  <si>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</si>
  <si>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</si>
  <si>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</si>
  <si>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</si>
  <si>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</si>
  <si>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</si>
  <si>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</si>
  <si>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</si>
  <si>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</si>
  <si>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</si>
  <si>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</si>
  <si>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</si>
  <si>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</si>
  <si>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</si>
  <si>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</si>
  <si>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</si>
  <si>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</si>
  <si>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</si>
  <si>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</si>
  <si>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</si>
  <si>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</si>
  <si>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</si>
  <si>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</si>
  <si>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</si>
  <si>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</si>
  <si>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</si>
  <si>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</si>
  <si>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</si>
  <si>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</si>
  <si>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</si>
  <si>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</si>
  <si>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</si>
  <si>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</si>
  <si>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</si>
  <si>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</si>
  <si>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</si>
  <si>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</si>
  <si>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</si>
  <si>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</si>
  <si>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</si>
  <si>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</si>
  <si>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</si>
  <si>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</si>
  <si>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</si>
  <si>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</si>
  <si>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</si>
  <si>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</si>
  <si>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</si>
  <si>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</si>
  <si>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</si>
  <si>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</si>
  <si>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</si>
  <si>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</si>
  <si>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</si>
  <si>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</si>
  <si>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</si>
  <si>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</si>
  <si>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</si>
  <si>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</si>
  <si>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</si>
  <si>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</si>
  <si>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</si>
  <si>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</si>
  <si>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</si>
  <si>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</si>
  <si>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</si>
  <si>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</si>
  <si>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</si>
  <si>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</si>
  <si>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</si>
  <si>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</si>
  <si>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</si>
  <si>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</si>
  <si>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</si>
  <si>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</si>
  <si>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</si>
  <si>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</si>
  <si>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</si>
  <si>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</si>
  <si>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</si>
  <si>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</si>
  <si>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</si>
  <si>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</si>
  <si>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</si>
  <si>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</si>
  <si>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</si>
  <si>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</si>
  <si>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</si>
  <si>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</si>
  <si>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</si>
  <si>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</si>
  <si>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</si>
  <si>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</si>
  <si>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</si>
  <si>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</si>
  <si>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</si>
  <si>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</si>
  <si>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</si>
  <si>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</si>
  <si>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</si>
  <si>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</si>
  <si>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</si>
  <si>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</si>
  <si>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</si>
  <si>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</si>
  <si>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</si>
  <si>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</si>
  <si>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</si>
  <si>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</si>
  <si>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</si>
  <si>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</si>
  <si>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</si>
  <si>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</si>
  <si>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</si>
  <si>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</si>
  <si>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</si>
  <si>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</si>
  <si>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</si>
  <si>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</si>
  <si>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</si>
  <si>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</si>
  <si>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</si>
  <si>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</si>
  <si>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</si>
  <si>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</si>
  <si>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</si>
  <si>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</si>
  <si>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</si>
  <si>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</si>
  <si>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</si>
  <si>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</si>
  <si>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</si>
  <si>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</si>
  <si>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</si>
  <si>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</si>
  <si>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</si>
  <si>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</si>
  <si>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</si>
  <si>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</si>
  <si>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</si>
  <si>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</si>
  <si>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</si>
  <si>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</si>
  <si>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</si>
  <si>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</si>
  <si>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</si>
  <si>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</si>
  <si>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</si>
  <si>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</si>
  <si>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</si>
  <si>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</si>
  <si>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</si>
  <si>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</si>
  <si>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</si>
  <si>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</si>
  <si>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</si>
  <si>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</si>
  <si>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</si>
  <si>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</si>
  <si>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</si>
  <si>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</si>
  <si>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</si>
  <si>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</si>
  <si>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</si>
  <si>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</si>
  <si>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</si>
  <si>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</si>
  <si>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</si>
  <si>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</si>
  <si>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</si>
  <si>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</si>
  <si>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</si>
  <si>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</si>
  <si>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</si>
  <si>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</si>
  <si>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</si>
  <si>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</si>
  <si>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</si>
  <si>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</si>
  <si>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</si>
  <si>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</si>
  <si>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</si>
  <si>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</si>
  <si>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</si>
  <si>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</si>
  <si>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</si>
  <si>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</si>
  <si>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</si>
  <si>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</si>
  <si>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</si>
  <si>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</si>
  <si>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</si>
  <si>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</si>
  <si>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</si>
  <si>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</si>
  <si>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</si>
  <si>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</si>
  <si>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</si>
  <si>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</si>
  <si>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</si>
  <si>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</si>
  <si>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</si>
  <si>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</si>
  <si>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</si>
  <si>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</si>
  <si>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</si>
  <si>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</si>
  <si>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</si>
  <si>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</si>
  <si>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</si>
  <si>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</si>
  <si>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</si>
  <si>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</si>
  <si>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</si>
  <si>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</si>
  <si>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</si>
  <si>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</si>
  <si>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</si>
  <si>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</si>
  <si>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</si>
  <si>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</si>
  <si>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</si>
  <si>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</si>
  <si>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</si>
  <si>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</si>
  <si>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</si>
  <si>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</si>
  <si>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</si>
  <si>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</si>
  <si>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</si>
  <si>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</si>
  <si>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</si>
  <si>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</si>
  <si>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</si>
  <si>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</si>
  <si>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</si>
  <si>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</si>
  <si>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</si>
  <si>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</si>
  <si>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</si>
  <si>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</si>
  <si>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</si>
  <si>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</si>
  <si>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</si>
  <si>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</si>
  <si>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</si>
  <si>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</si>
  <si>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</si>
  <si>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</si>
  <si>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</si>
  <si>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</si>
  <si>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</si>
  <si>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</si>
  <si>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</si>
  <si>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</si>
  <si>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</si>
  <si>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</si>
  <si>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</si>
  <si>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</si>
  <si>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</si>
  <si>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</si>
  <si>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</si>
  <si>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</si>
  <si>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</si>
  <si>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</si>
  <si>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</si>
  <si>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</si>
  <si>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</si>
  <si>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</si>
  <si>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</si>
  <si>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</si>
  <si>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</si>
  <si>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</si>
  <si>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</si>
  <si>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</si>
  <si>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</si>
  <si>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</si>
  <si>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</si>
  <si>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</si>
  <si>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</si>
  <si>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</si>
  <si>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</si>
  <si>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</si>
  <si>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</si>
  <si>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</si>
  <si>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</si>
  <si>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</si>
  <si>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</si>
  <si>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</si>
  <si>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</si>
  <si>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</si>
  <si>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</si>
  <si>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</si>
  <si>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</si>
  <si>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</si>
  <si>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</si>
  <si>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</si>
  <si>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</si>
  <si>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</si>
  <si>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</si>
  <si>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</si>
  <si>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</si>
  <si>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</si>
  <si>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</si>
  <si>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</si>
  <si>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</si>
  <si>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</si>
  <si>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</si>
  <si>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</si>
  <si>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</si>
  <si>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</si>
  <si>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</si>
  <si>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</si>
  <si>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</si>
  <si>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</si>
  <si>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</si>
  <si>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</si>
  <si>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</si>
  <si>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</si>
  <si>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</si>
  <si>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</si>
  <si>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</si>
  <si>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</si>
  <si>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</si>
  <si>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</si>
  <si>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</si>
  <si>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</si>
  <si>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</si>
  <si>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</si>
  <si>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</si>
  <si>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</si>
  <si>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</si>
  <si>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</si>
  <si>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</si>
  <si>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</si>
  <si>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</si>
  <si>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</si>
  <si>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</si>
  <si>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</si>
  <si>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</si>
  <si>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</si>
  <si>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</si>
  <si>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</si>
  <si>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</si>
  <si>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</si>
  <si>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</si>
  <si>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</si>
  <si>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</si>
  <si>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</si>
  <si>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</si>
  <si>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</si>
  <si>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</si>
  <si>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</si>
  <si>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</si>
  <si>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</si>
  <si>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</si>
  <si>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</si>
  <si>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</si>
  <si>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</si>
  <si>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</si>
  <si>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</si>
  <si>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</si>
  <si>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</si>
  <si>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</si>
  <si>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</si>
  <si>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</si>
  <si>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</si>
  <si>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</si>
  <si>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</si>
  <si>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</si>
  <si>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</si>
  <si>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</si>
  <si>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</si>
  <si>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</si>
  <si>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</si>
  <si>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</si>
  <si>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</si>
  <si>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</si>
  <si>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</si>
  <si>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</si>
  <si>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</si>
  <si>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</si>
  <si>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</si>
  <si>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</si>
  <si>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</si>
  <si>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</si>
  <si>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</si>
  <si>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</si>
  <si>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</si>
  <si>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</si>
  <si>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</si>
  <si>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</si>
  <si>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</si>
  <si>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</si>
  <si>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</si>
  <si>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</si>
  <si>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</si>
  <si>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</si>
  <si>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</si>
  <si>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</si>
  <si>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</si>
  <si>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</si>
  <si>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</si>
  <si>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</si>
  <si>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</si>
  <si>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</si>
  <si>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</si>
  <si>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</si>
  <si>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</si>
  <si>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</si>
  <si>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</si>
  <si>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</si>
  <si>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</si>
  <si>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</si>
  <si>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</si>
  <si>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</si>
  <si>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</si>
  <si>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</si>
  <si>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</si>
  <si>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</si>
  <si>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</si>
  <si>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</si>
  <si>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</si>
  <si>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</si>
  <si>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</si>
  <si>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</si>
  <si>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</si>
  <si>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</si>
  <si>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</si>
  <si>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</si>
  <si>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</si>
  <si>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</si>
  <si>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</si>
  <si>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</si>
  <si>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</si>
  <si>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</si>
  <si>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</si>
  <si>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</si>
  <si>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</si>
  <si>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</si>
  <si>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</si>
  <si>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</si>
  <si>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</si>
  <si>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</si>
  <si>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</si>
  <si>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</si>
  <si>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</si>
  <si>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</si>
  <si>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</si>
  <si>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</si>
  <si>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</si>
  <si>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</si>
  <si>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</si>
  <si>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</si>
  <si>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</si>
  <si>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</si>
  <si>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</si>
  <si>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</si>
  <si>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</si>
  <si>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</si>
  <si>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</si>
  <si>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</si>
  <si>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</si>
  <si>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</si>
  <si>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</si>
  <si>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</si>
  <si>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</si>
  <si>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</si>
  <si>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</si>
  <si>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</si>
  <si>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</si>
  <si>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</si>
  <si>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</si>
  <si>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</si>
  <si>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</si>
  <si>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</si>
  <si>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</si>
  <si>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</si>
  <si>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</si>
  <si>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</si>
  <si>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</si>
  <si>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</si>
  <si>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</si>
  <si>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</si>
  <si>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</si>
  <si>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</si>
  <si>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</si>
  <si>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</si>
  <si>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</si>
  <si>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</si>
  <si>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</si>
  <si>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</si>
  <si>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</si>
  <si>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</si>
  <si>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</si>
  <si>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</si>
  <si>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</si>
  <si>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</si>
  <si>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</si>
  <si>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</si>
  <si>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</si>
  <si>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</si>
  <si>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</si>
  <si>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</si>
  <si>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</si>
  <si>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</si>
  <si>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</si>
  <si>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</si>
  <si>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</si>
  <si>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</si>
  <si>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</si>
  <si>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</si>
  <si>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</si>
  <si>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</si>
  <si>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</si>
  <si>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</si>
  <si>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</si>
  <si>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</si>
  <si>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</si>
  <si>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</si>
  <si>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</si>
  <si>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</si>
  <si>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</si>
  <si>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</si>
  <si>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</si>
  <si>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</si>
  <si>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</si>
  <si>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</si>
  <si>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</si>
  <si>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</si>
  <si>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</si>
  <si>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</si>
  <si>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</si>
  <si>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</si>
  <si>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</si>
  <si>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</si>
  <si>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</si>
  <si>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</si>
  <si>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</si>
  <si>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</si>
  <si>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</si>
  <si>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</si>
  <si>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</si>
  <si>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</si>
  <si>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</si>
  <si>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</si>
  <si>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</si>
  <si>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</si>
  <si>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</si>
  <si>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</si>
  <si>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</si>
  <si>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</si>
  <si>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</si>
  <si>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</si>
  <si>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</si>
  <si>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</si>
  <si>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</si>
  <si>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</si>
  <si>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</si>
  <si>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</si>
  <si>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</si>
  <si>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</si>
  <si>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</si>
  <si>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</si>
  <si>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</si>
  <si>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</si>
  <si>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</si>
  <si>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</si>
  <si>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</si>
  <si>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</si>
  <si>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</si>
  <si>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</si>
  <si>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</si>
  <si>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</si>
  <si>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</si>
  <si>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</si>
  <si>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</si>
  <si>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</si>
  <si>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</si>
  <si>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</si>
  <si>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</si>
  <si>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</si>
  <si>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</si>
  <si>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</si>
  <si>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</si>
  <si>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</si>
  <si>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</si>
  <si>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</si>
  <si>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</si>
  <si>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</si>
  <si>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</si>
  <si>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</si>
  <si>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</si>
  <si>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</si>
  <si>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</si>
  <si>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</si>
  <si>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</si>
  <si>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</si>
  <si>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</si>
  <si>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</si>
  <si>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</si>
  <si>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</si>
  <si>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</si>
  <si>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</si>
  <si>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</si>
  <si>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</si>
  <si>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</si>
  <si>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</si>
  <si>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</si>
  <si>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</si>
  <si>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</si>
  <si>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</si>
  <si>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</si>
  <si>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</si>
  <si>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</si>
  <si>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</si>
  <si>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</si>
  <si>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</si>
  <si>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</si>
  <si>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</si>
  <si>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</si>
  <si>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</si>
  <si>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</si>
  <si>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</si>
  <si>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</si>
  <si>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</si>
  <si>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</si>
  <si>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</si>
  <si>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</si>
  <si>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</si>
  <si>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</si>
  <si>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</si>
  <si>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</si>
  <si>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</si>
  <si>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</si>
  <si>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</si>
  <si>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</si>
  <si>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</si>
  <si>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</si>
  <si>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</si>
  <si>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</si>
  <si>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</si>
  <si>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</si>
  <si>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</si>
  <si>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</si>
  <si>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</si>
  <si>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</si>
  <si>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</si>
  <si>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</si>
  <si>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</si>
  <si>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</si>
  <si>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</si>
  <si>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</si>
  <si>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</si>
  <si>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</si>
  <si>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</si>
  <si>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</si>
  <si>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</si>
  <si>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</si>
  <si>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</si>
  <si>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</si>
  <si>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</si>
  <si>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</si>
  <si>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</si>
  <si>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</si>
  <si>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</si>
  <si>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</si>
  <si>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</si>
  <si>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</si>
  <si>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</si>
  <si>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</si>
  <si>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</si>
  <si>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</si>
  <si>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</si>
  <si>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</si>
  <si>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</si>
  <si>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</si>
  <si>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</si>
  <si>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</si>
  <si>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</si>
  <si>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</si>
  <si>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</si>
  <si>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</si>
  <si>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</si>
  <si>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</si>
  <si>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</si>
  <si>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</si>
  <si>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</si>
  <si>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</si>
  <si>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</si>
  <si>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</si>
  <si>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</si>
  <si>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</si>
  <si>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</si>
  <si>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</si>
  <si>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</si>
  <si>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</si>
  <si>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</si>
  <si>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</si>
  <si>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</si>
  <si>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</si>
  <si>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</si>
  <si>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</si>
  <si>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</si>
  <si>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</si>
  <si>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</si>
  <si>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</si>
  <si>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</si>
  <si>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</si>
  <si>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</si>
  <si>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</si>
  <si>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</si>
  <si>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</si>
  <si>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</si>
  <si>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</si>
  <si>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</si>
  <si>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</si>
  <si>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</si>
  <si>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</si>
  <si>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</si>
  <si>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</si>
  <si>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</si>
  <si>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</si>
  <si>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</si>
  <si>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</si>
  <si>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</si>
  <si>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</si>
  <si>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</si>
  <si>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</si>
  <si>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</si>
  <si>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</si>
  <si>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</si>
  <si>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</si>
  <si>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</si>
  <si>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</si>
  <si>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</si>
  <si>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</si>
  <si>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</si>
  <si>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</si>
  <si>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</si>
  <si>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</si>
  <si>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</si>
  <si>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</si>
  <si>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</si>
  <si>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</si>
  <si>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</si>
  <si>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</si>
  <si>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</si>
  <si>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</si>
  <si>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</si>
  <si>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</si>
  <si>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</si>
  <si>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</si>
  <si>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</si>
  <si>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</si>
  <si>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</si>
  <si>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</si>
  <si>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</si>
  <si>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</si>
  <si>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</si>
  <si>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</si>
  <si>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</si>
  <si>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</si>
  <si>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</si>
  <si>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</si>
  <si>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</si>
  <si>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</si>
  <si>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</si>
  <si>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</si>
  <si>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</si>
  <si>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</si>
  <si>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</si>
  <si>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</si>
  <si>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</si>
  <si>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</si>
  <si>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</si>
  <si>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</si>
  <si>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</si>
  <si>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</si>
  <si>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</si>
  <si>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</si>
  <si>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</si>
  <si>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</si>
  <si>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</si>
  <si>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</si>
  <si>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</si>
  <si>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</si>
  <si>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</si>
  <si>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</si>
  <si>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</si>
  <si>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</si>
  <si>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</si>
  <si>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</si>
  <si>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</si>
  <si>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</si>
  <si>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</si>
  <si>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</si>
  <si>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</si>
  <si>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</si>
  <si>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</si>
  <si>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</si>
  <si>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</si>
  <si>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</si>
  <si>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</si>
  <si>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</si>
  <si>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</si>
  <si>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</si>
  <si>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</si>
  <si>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</si>
  <si>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</si>
  <si>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</si>
  <si>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</si>
  <si>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</si>
  <si>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</si>
  <si>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</si>
  <si>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</si>
  <si>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</si>
  <si>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</si>
  <si>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</si>
  <si>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</si>
  <si>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</si>
  <si>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</si>
  <si>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</si>
  <si>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</si>
  <si>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</si>
  <si>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</si>
  <si>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</si>
  <si>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</si>
  <si>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</si>
  <si>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</si>
  <si>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</si>
  <si>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</si>
  <si>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</si>
  <si>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</si>
  <si>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</si>
  <si>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</si>
  <si>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</si>
  <si>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</si>
  <si>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</si>
  <si>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</si>
  <si>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</si>
  <si>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</si>
  <si>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</si>
  <si>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</si>
  <si>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</si>
  <si>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</si>
  <si>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</si>
  <si>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</si>
  <si>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</si>
  <si>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</si>
  <si>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</si>
  <si>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</si>
  <si>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</si>
  <si>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</si>
  <si>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</si>
  <si>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</si>
  <si>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</si>
  <si>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</si>
  <si>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</si>
  <si>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</si>
  <si>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</si>
  <si>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</si>
  <si>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</si>
  <si>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</si>
  <si>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</si>
  <si>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</si>
  <si>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</si>
  <si>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</si>
  <si>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</si>
  <si>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</si>
  <si>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</si>
  <si>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</si>
  <si>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</si>
  <si>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</si>
  <si>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</si>
  <si>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</si>
  <si>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</si>
  <si>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</si>
  <si>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</si>
  <si>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</si>
  <si>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</si>
  <si>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</si>
  <si>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</si>
  <si>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</si>
  <si>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</si>
  <si>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</si>
  <si>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</si>
  <si>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</si>
  <si>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</si>
  <si>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</si>
  <si>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</si>
  <si>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</si>
  <si>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</si>
  <si>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</si>
  <si>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</si>
  <si>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</si>
  <si>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</si>
  <si>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</si>
  <si>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</si>
  <si>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</si>
  <si>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</si>
  <si>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</si>
  <si>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</si>
  <si>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</si>
  <si>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</si>
  <si>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</si>
  <si>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</si>
  <si>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</si>
  <si>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</si>
  <si>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</si>
  <si>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</si>
  <si>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</si>
  <si>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</si>
  <si>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</si>
  <si>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</si>
  <si>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</si>
  <si>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</si>
  <si>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</si>
  <si>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</si>
  <si>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</si>
  <si>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</si>
  <si>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</si>
  <si>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</si>
  <si>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</si>
  <si>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</si>
  <si>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</si>
  <si>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</si>
  <si>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</si>
  <si>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</si>
  <si>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</si>
  <si>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</si>
  <si>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</si>
  <si>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</si>
  <si>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</si>
  <si>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</si>
  <si>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</si>
  <si>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</si>
  <si>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</si>
  <si>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</si>
  <si>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</si>
  <si>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</si>
  <si>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</si>
  <si>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</si>
  <si>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</si>
  <si>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</si>
  <si>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</si>
  <si>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</si>
  <si>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</si>
  <si>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</si>
  <si>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</si>
  <si>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</si>
  <si>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</si>
  <si>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</si>
  <si>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</si>
  <si>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</si>
  <si>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</si>
  <si>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</si>
  <si>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</si>
  <si>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</si>
  <si>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</si>
  <si>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</si>
  <si>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</si>
  <si>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</si>
  <si>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</si>
  <si>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</si>
  <si>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</si>
  <si>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</si>
  <si>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</si>
  <si>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</si>
  <si>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</si>
  <si>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</si>
  <si>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</si>
  <si>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</si>
  <si>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</si>
  <si>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</si>
  <si>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</si>
  <si>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</si>
  <si>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</si>
  <si>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</si>
  <si>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</si>
  <si>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</si>
  <si>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</si>
  <si>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</si>
  <si>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</si>
  <si>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</si>
  <si>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</si>
  <si>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</si>
  <si>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</si>
  <si>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</si>
  <si>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</si>
  <si>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</si>
  <si>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</si>
  <si>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</si>
  <si>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</si>
  <si>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</si>
  <si>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</si>
  <si>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</si>
  <si>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</si>
  <si>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</si>
  <si>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</si>
  <si>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</si>
  <si>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</si>
  <si>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</si>
  <si>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</si>
  <si>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</si>
  <si>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</si>
  <si>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</si>
  <si>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</si>
  <si>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</si>
  <si>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</si>
  <si>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</si>
  <si>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</si>
  <si>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</si>
  <si>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</si>
  <si>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</si>
  <si>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</si>
  <si>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</si>
  <si>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</si>
  <si>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</si>
  <si>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</si>
  <si>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</si>
  <si>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</si>
  <si>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</si>
  <si>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</si>
  <si>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</si>
  <si>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</si>
  <si>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</si>
  <si>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</si>
  <si>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</si>
  <si>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</si>
  <si>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</si>
  <si>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</si>
  <si>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</si>
  <si>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</si>
  <si>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</si>
  <si>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</si>
  <si>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</si>
  <si>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</si>
  <si>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</si>
  <si>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</si>
  <si>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</si>
  <si>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</si>
  <si>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</si>
  <si>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</si>
  <si>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</si>
  <si>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</si>
  <si>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</si>
  <si>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</si>
  <si>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</si>
  <si>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</si>
  <si>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</si>
  <si>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</si>
  <si>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</si>
  <si>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</si>
  <si>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</si>
  <si>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</si>
  <si>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</si>
  <si>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</si>
  <si>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</si>
  <si>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</si>
  <si>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</si>
  <si>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</si>
  <si>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</si>
  <si>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</si>
  <si>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</si>
  <si>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</si>
  <si>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</si>
  <si>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</si>
  <si>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</si>
  <si>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</si>
  <si>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</si>
  <si>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</si>
  <si>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</si>
  <si>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</si>
  <si>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</si>
  <si>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</si>
  <si>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</si>
  <si>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</si>
  <si>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</si>
  <si>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</si>
  <si>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</si>
  <si>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</si>
  <si>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</si>
  <si>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</si>
  <si>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</si>
  <si>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</si>
  <si>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</si>
  <si>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</si>
  <si>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</si>
  <si>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</si>
  <si>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</si>
  <si>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</si>
  <si>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</si>
  <si>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</si>
  <si>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</si>
  <si>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</si>
  <si>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</si>
  <si>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</si>
  <si>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</si>
  <si>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</si>
  <si>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</si>
  <si>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</si>
  <si>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</si>
  <si>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</si>
  <si>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</si>
  <si>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</si>
  <si>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</si>
  <si>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</si>
  <si>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</si>
  <si>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</si>
  <si>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</si>
  <si>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</si>
  <si>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</si>
  <si>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</si>
  <si>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</si>
  <si>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</si>
  <si>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</si>
  <si>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</si>
  <si>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</si>
  <si>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</si>
  <si>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</si>
  <si>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</si>
  <si>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</si>
  <si>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</si>
  <si>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</si>
  <si>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</si>
  <si>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</si>
  <si>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</si>
  <si>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</si>
  <si>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</si>
  <si>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</si>
  <si>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</si>
  <si>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</si>
  <si>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</si>
  <si>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</si>
  <si>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</si>
  <si>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</si>
  <si>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</si>
  <si>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</si>
  <si>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</si>
  <si>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</si>
  <si>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</si>
  <si>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</si>
  <si>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</si>
  <si>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</si>
  <si>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</si>
  <si>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</si>
  <si>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</si>
  <si>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</si>
  <si>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</si>
  <si>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</si>
  <si>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</si>
  <si>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</si>
  <si>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</si>
  <si>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</si>
  <si>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</si>
  <si>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</si>
  <si>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</si>
  <si>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</si>
  <si>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</si>
  <si>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</si>
  <si>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</si>
  <si>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</si>
  <si>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</si>
  <si>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</si>
  <si>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</si>
  <si>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</si>
  <si>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</si>
  <si>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</si>
  <si>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</si>
  <si>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</si>
  <si>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</si>
  <si>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</si>
  <si>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</si>
  <si>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</si>
  <si>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</si>
  <si>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</si>
  <si>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</si>
  <si>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</si>
  <si>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</si>
  <si>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</si>
  <si>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</si>
  <si>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</si>
  <si>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</si>
  <si>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</si>
  <si>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</si>
  <si>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</si>
  <si>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</si>
  <si>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</si>
  <si>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</si>
  <si>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</si>
  <si>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</si>
  <si>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</si>
  <si>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</si>
  <si>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</si>
  <si>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</si>
  <si>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</si>
  <si>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</si>
  <si>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</si>
  <si>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</si>
  <si>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</si>
  <si>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</si>
  <si>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</si>
  <si>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</si>
  <si>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</si>
  <si>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</si>
  <si>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</si>
  <si>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</si>
  <si>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</si>
  <si>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</si>
  <si>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</si>
  <si>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</si>
  <si>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</si>
  <si>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</si>
  <si>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</si>
  <si>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</si>
  <si>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</si>
  <si>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</si>
  <si>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</si>
  <si>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</si>
  <si>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</si>
  <si>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</si>
  <si>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</si>
  <si>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</si>
  <si>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</si>
  <si>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</si>
  <si>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</si>
  <si>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</si>
  <si>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</si>
  <si>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</si>
  <si>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</si>
  <si>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</si>
  <si>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</si>
  <si>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</si>
  <si>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</si>
  <si>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</si>
  <si>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</si>
  <si>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</si>
  <si>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</si>
  <si>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</si>
  <si>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</si>
  <si>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</si>
  <si>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</si>
  <si>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</si>
  <si>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</si>
  <si>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</si>
  <si>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</si>
  <si>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</si>
  <si>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</si>
  <si>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</si>
  <si>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</si>
  <si>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</si>
  <si>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</si>
  <si>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</si>
  <si>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</si>
  <si>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</si>
  <si>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</si>
  <si>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</si>
  <si>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</si>
  <si>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</si>
  <si>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</si>
  <si>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</si>
  <si>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</si>
  <si>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</si>
  <si>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</si>
  <si>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</si>
  <si>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</si>
  <si>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</si>
  <si>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</si>
  <si>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</si>
  <si>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</si>
  <si>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</si>
  <si>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</si>
  <si>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</si>
  <si>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</si>
  <si>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</si>
  <si>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</si>
  <si>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</si>
  <si>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</si>
  <si>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</si>
  <si>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</si>
  <si>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</si>
  <si>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</si>
  <si>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</si>
  <si>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</si>
  <si>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</si>
  <si>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</si>
  <si>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</si>
  <si>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</si>
  <si>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</si>
  <si>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</si>
  <si>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</si>
  <si>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</si>
  <si>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</si>
  <si>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</si>
  <si>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</si>
  <si>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</si>
  <si>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</si>
  <si>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</si>
  <si>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</si>
  <si>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</si>
  <si>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</si>
  <si>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</si>
  <si>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</si>
  <si>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</si>
  <si>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</si>
  <si>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</si>
  <si>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</si>
  <si>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</si>
  <si>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</si>
  <si>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</si>
  <si>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</si>
  <si>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</si>
  <si>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</si>
  <si>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</si>
  <si>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</si>
  <si>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</si>
  <si>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</si>
  <si>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</si>
  <si>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</si>
  <si>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</si>
  <si>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</si>
  <si>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</si>
  <si>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</si>
  <si>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</si>
  <si>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</si>
  <si>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</si>
  <si>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</si>
  <si>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</si>
  <si>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</si>
  <si>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</si>
  <si>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</si>
  <si>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</si>
  <si>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</si>
  <si>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</si>
  <si>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</si>
  <si>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</si>
  <si>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</si>
  <si>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</si>
  <si>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</si>
  <si>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</si>
  <si>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</si>
  <si>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</si>
  <si>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</si>
  <si>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</si>
  <si>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</si>
  <si>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</si>
  <si>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</si>
  <si>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</si>
  <si>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</si>
  <si>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</si>
  <si>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</si>
  <si>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</si>
  <si>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</si>
  <si>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</si>
  <si>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</si>
  <si>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</si>
  <si>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</si>
  <si>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</si>
  <si>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</si>
  <si>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</si>
  <si>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</si>
  <si>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</si>
  <si>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</si>
  <si>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</si>
  <si>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</si>
  <si>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</si>
  <si>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</si>
  <si>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</si>
  <si>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</si>
  <si>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</si>
  <si>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</si>
  <si>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</si>
  <si>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</si>
  <si>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</si>
  <si>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</si>
  <si>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</si>
  <si>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</si>
  <si>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</si>
  <si>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</si>
  <si>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</si>
  <si>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</si>
  <si>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</si>
  <si>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</si>
  <si>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</si>
  <si>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</si>
  <si>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</si>
  <si>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</si>
  <si>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</si>
  <si>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</si>
  <si>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</si>
  <si>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</si>
  <si>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</si>
  <si>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</si>
  <si>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</si>
  <si>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</si>
  <si>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</si>
  <si>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</si>
  <si>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</si>
  <si>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</si>
  <si>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</si>
  <si>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</si>
  <si>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</si>
  <si>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</si>
  <si>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</si>
  <si>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</si>
  <si>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</si>
  <si>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</si>
  <si>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</si>
  <si>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</si>
  <si>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</si>
  <si>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</si>
  <si>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</si>
  <si>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</si>
  <si>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</si>
  <si>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</si>
  <si>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</si>
  <si>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</si>
  <si>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</si>
  <si>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</si>
  <si>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</si>
  <si>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</si>
  <si>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</si>
  <si>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</si>
  <si>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</si>
  <si>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</si>
  <si>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</si>
  <si>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</si>
  <si>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</si>
  <si>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</si>
  <si>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</si>
  <si>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</si>
  <si>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</si>
  <si>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</si>
  <si>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</si>
  <si>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</si>
  <si>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</si>
  <si>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</si>
  <si>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</si>
  <si>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</si>
  <si>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</si>
  <si>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</si>
  <si>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</si>
  <si>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</si>
  <si>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</si>
  <si>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</si>
  <si>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</si>
  <si>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</si>
  <si>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</si>
  <si>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</si>
  <si>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</si>
  <si>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</si>
  <si>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</si>
  <si>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</si>
  <si>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</si>
  <si>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</si>
  <si>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</si>
  <si>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</si>
  <si>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</si>
  <si>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</si>
  <si>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</si>
  <si>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</si>
  <si>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</si>
  <si>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</si>
  <si>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</si>
  <si>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</si>
  <si>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</si>
  <si>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</si>
  <si>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</si>
  <si>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</si>
  <si>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</si>
  <si>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</si>
  <si>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</si>
  <si>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</si>
  <si>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</si>
  <si>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</si>
  <si>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</si>
  <si>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</si>
  <si>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</si>
  <si>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</si>
  <si>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</si>
  <si>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</si>
  <si>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</si>
  <si>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</si>
  <si>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</si>
  <si>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</si>
  <si>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</si>
  <si>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</si>
  <si>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</si>
  <si>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</si>
  <si>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</si>
  <si>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</si>
  <si>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</si>
  <si>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</si>
  <si>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</si>
  <si>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</si>
  <si>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</si>
  <si>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</si>
  <si>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</si>
  <si>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</si>
  <si>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</si>
  <si>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</si>
  <si>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</si>
  <si>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</si>
  <si>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</si>
  <si>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</si>
  <si>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</si>
  <si>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</si>
  <si>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</si>
  <si>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</si>
  <si>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</si>
  <si>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</si>
  <si>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</si>
  <si>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</si>
  <si>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</si>
  <si>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</si>
  <si>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</si>
  <si>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</si>
  <si>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</si>
  <si>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</si>
  <si>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</si>
  <si>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</si>
  <si>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</si>
  <si>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</si>
  <si>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</si>
  <si>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</si>
  <si>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</si>
  <si>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</si>
  <si>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</si>
  <si>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</si>
  <si>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</si>
  <si>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</si>
  <si>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</si>
  <si>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</si>
  <si>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</si>
  <si>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</si>
  <si>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</si>
  <si>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</si>
  <si>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</si>
  <si>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</si>
  <si>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</si>
  <si>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</si>
  <si>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</si>
  <si>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</si>
  <si>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</si>
  <si>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</si>
  <si>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</si>
  <si>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</si>
  <si>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</si>
  <si>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</si>
  <si>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</si>
  <si>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</si>
  <si>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</si>
  <si>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</si>
  <si>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</si>
  <si>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</si>
  <si>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</si>
  <si>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</si>
  <si>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</si>
  <si>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</si>
  <si>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</si>
  <si>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</si>
  <si>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</si>
  <si>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</si>
  <si>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</si>
  <si>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</si>
  <si>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</si>
  <si>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</si>
  <si>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</si>
  <si>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</si>
  <si>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</si>
  <si>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</si>
  <si>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</si>
  <si>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</si>
  <si>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</si>
  <si>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</si>
  <si>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</si>
  <si>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</si>
  <si>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</si>
  <si>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</si>
  <si>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</si>
  <si>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</si>
  <si>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</si>
  <si>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</si>
  <si>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</si>
  <si>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</si>
  <si>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</si>
  <si>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</si>
  <si>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</si>
  <si>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</si>
  <si>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</si>
  <si>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</si>
  <si>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</si>
  <si>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</si>
  <si>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</si>
  <si>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</si>
  <si>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</si>
  <si>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</si>
  <si>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</si>
  <si>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</si>
  <si>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</si>
  <si>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</si>
  <si>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</si>
  <si>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</si>
  <si>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</si>
  <si>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</si>
  <si>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</si>
  <si>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</si>
  <si>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</si>
  <si>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</si>
  <si>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</si>
  <si>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</si>
  <si>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</si>
  <si>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</si>
  <si>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</si>
  <si>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</si>
  <si>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</si>
  <si>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</si>
  <si>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</si>
  <si>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</si>
  <si>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</si>
  <si>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</si>
  <si>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</si>
  <si>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</si>
  <si>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</si>
  <si>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</si>
  <si>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</si>
  <si>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</si>
  <si>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</si>
  <si>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</si>
  <si>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</si>
  <si>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</si>
  <si>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</si>
  <si>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</si>
  <si>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</si>
  <si>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</si>
  <si>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</si>
  <si>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</si>
  <si>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</si>
  <si>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</si>
  <si>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</si>
  <si>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</si>
  <si>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</si>
  <si>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</si>
  <si>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</si>
  <si>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</si>
  <si>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</si>
  <si>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</si>
  <si>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</si>
  <si>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</si>
  <si>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</si>
  <si>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</si>
  <si>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</si>
  <si>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</si>
  <si>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</si>
  <si>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</si>
  <si>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</si>
  <si>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</si>
  <si>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</si>
  <si>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</si>
  <si>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</si>
  <si>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</si>
  <si>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</si>
  <si>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</si>
  <si>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</si>
  <si>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</si>
  <si>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</si>
  <si>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</si>
  <si>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</si>
  <si>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</si>
  <si>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</si>
  <si>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</si>
  <si>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</si>
  <si>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</si>
  <si>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</si>
  <si>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</si>
  <si>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</si>
  <si>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</si>
  <si>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</si>
  <si>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</si>
  <si>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</si>
  <si>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</si>
  <si>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</si>
  <si>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</si>
  <si>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</si>
  <si>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</si>
  <si>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</si>
  <si>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</si>
  <si>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</si>
  <si>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</si>
  <si>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</si>
  <si>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</si>
  <si>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</si>
  <si>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</si>
  <si>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</si>
  <si>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</si>
  <si>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</si>
  <si>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</si>
  <si>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</si>
  <si>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</si>
  <si>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</si>
  <si>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</si>
  <si>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</si>
  <si>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</si>
  <si>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</si>
  <si>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</si>
  <si>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</si>
  <si>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</si>
  <si>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</si>
  <si>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</si>
  <si>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</si>
  <si>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</si>
  <si>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</si>
  <si>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</si>
  <si>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</si>
  <si>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</si>
  <si>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</si>
  <si>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</si>
  <si>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</si>
  <si>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</si>
  <si>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</si>
  <si>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</si>
  <si>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</si>
  <si>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</si>
  <si>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</si>
  <si>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</si>
  <si>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</si>
  <si>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</si>
  <si>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</si>
  <si>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</si>
  <si>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</si>
  <si>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</si>
  <si>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</si>
  <si>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</si>
  <si>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</si>
  <si>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</si>
  <si>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</si>
  <si>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</si>
  <si>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</si>
  <si>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</si>
  <si>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</si>
  <si>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</si>
  <si>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</si>
  <si>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</si>
  <si>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</si>
  <si>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</si>
  <si>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</si>
  <si>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</si>
  <si>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</si>
  <si>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</si>
  <si>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</si>
  <si>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</si>
  <si>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</si>
  <si>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</si>
  <si>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</si>
  <si>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</si>
  <si>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</si>
  <si>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</si>
  <si>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</si>
  <si>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</si>
  <si>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</si>
  <si>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</si>
  <si>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</si>
  <si>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</si>
  <si>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</si>
  <si>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</si>
  <si>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</si>
  <si>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</si>
  <si>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</si>
  <si>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</si>
  <si>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</si>
  <si>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</si>
  <si>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</si>
  <si>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</si>
  <si>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</si>
  <si>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</si>
  <si>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</si>
  <si>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</si>
  <si>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</si>
  <si>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</si>
  <si>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</si>
  <si>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</si>
  <si>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</si>
  <si>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</si>
  <si>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</si>
  <si>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</si>
  <si>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</si>
  <si>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</si>
  <si>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</si>
  <si>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</si>
  <si>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</si>
  <si>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</si>
  <si>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</si>
  <si>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</si>
  <si>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</si>
  <si>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</si>
  <si>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</si>
  <si>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</si>
  <si>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</si>
  <si>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</si>
  <si>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</si>
  <si>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</si>
  <si>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</si>
  <si>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</si>
  <si>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</si>
  <si>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</si>
  <si>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</si>
  <si>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</si>
  <si>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</si>
  <si>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</si>
  <si>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</si>
  <si>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</si>
  <si>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</si>
  <si>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</si>
  <si>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</si>
  <si>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</si>
  <si>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</si>
  <si>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</si>
  <si>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</si>
  <si>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</si>
  <si>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</si>
  <si>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</si>
  <si>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</si>
  <si>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</si>
  <si>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</si>
  <si>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</si>
  <si>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</si>
  <si>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</si>
  <si>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</si>
  <si>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</si>
  <si>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</si>
  <si>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</si>
  <si>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</si>
  <si>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</si>
  <si>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</si>
  <si>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</si>
  <si>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</si>
  <si>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</si>
  <si>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</si>
  <si>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</si>
  <si>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</si>
  <si>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</si>
  <si>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</si>
  <si>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</si>
  <si>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</si>
  <si>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</si>
  <si>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</si>
  <si>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</si>
  <si>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</si>
  <si>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</si>
  <si>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</si>
  <si>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</si>
  <si>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</si>
  <si>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</si>
  <si>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</si>
  <si>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</si>
  <si>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</si>
  <si>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</si>
  <si>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</si>
  <si>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</si>
  <si>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</si>
  <si>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</si>
  <si>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</si>
  <si>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</si>
  <si>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</si>
  <si>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</si>
  <si>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</si>
  <si>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</si>
  <si>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</si>
  <si>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</si>
  <si>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</si>
  <si>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</si>
  <si>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</si>
  <si>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</si>
  <si>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</si>
  <si>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</si>
  <si>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</si>
  <si>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</si>
  <si>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</si>
  <si>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</si>
  <si>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</si>
  <si>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</si>
  <si>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</si>
  <si>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</si>
  <si>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</si>
  <si>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</si>
  <si>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</si>
  <si>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</si>
  <si>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</si>
  <si>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</si>
  <si>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</si>
  <si>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</si>
  <si>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</si>
  <si>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</si>
  <si>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</si>
  <si>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</si>
  <si>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</si>
  <si>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</si>
  <si>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</si>
  <si>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</si>
  <si>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</si>
  <si>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</si>
  <si>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</si>
  <si>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</si>
  <si>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</si>
  <si>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</si>
  <si>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</si>
  <si>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</si>
  <si>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</si>
  <si>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</si>
  <si>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</si>
  <si>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</si>
  <si>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</si>
  <si>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</si>
  <si>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</si>
  <si>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</si>
  <si>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</si>
  <si>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</si>
  <si>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</si>
  <si>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</si>
  <si>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</si>
  <si>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</si>
  <si>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</si>
  <si>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</si>
  <si>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</si>
  <si>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</si>
  <si>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</si>
  <si>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</si>
  <si>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</si>
  <si>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</si>
  <si>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</si>
  <si>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</si>
  <si>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</si>
  <si>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</si>
  <si>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</si>
  <si>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</si>
  <si>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</si>
  <si>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</si>
  <si>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</si>
  <si>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</si>
  <si>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</si>
  <si>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</si>
  <si>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</si>
  <si>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</si>
  <si>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</si>
  <si>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</si>
  <si>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</si>
  <si>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</si>
  <si>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</si>
  <si>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</si>
  <si>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</si>
  <si>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</si>
  <si>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</si>
  <si>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</si>
  <si>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</si>
  <si>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</si>
  <si>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</si>
  <si>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</si>
  <si>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</si>
  <si>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</si>
  <si>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</si>
  <si>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</si>
  <si>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</si>
  <si>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</si>
  <si>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</si>
  <si>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</si>
  <si>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</si>
  <si>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</si>
  <si>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</si>
  <si>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</si>
  <si>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</si>
  <si>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</si>
  <si>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</si>
  <si>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</si>
  <si>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</si>
  <si>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</si>
  <si>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</si>
  <si>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</si>
  <si>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</si>
  <si>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</si>
  <si>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</si>
  <si>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</si>
  <si>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</si>
  <si>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</si>
  <si>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</si>
  <si>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</si>
  <si>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</si>
  <si>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</si>
  <si>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</si>
  <si>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</si>
  <si>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</si>
  <si>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</si>
  <si>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</si>
  <si>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</si>
  <si>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</si>
  <si>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</si>
  <si>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</si>
  <si>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</si>
  <si>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</si>
  <si>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</si>
  <si>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</si>
  <si>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</si>
  <si>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</si>
  <si>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</si>
  <si>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</si>
  <si>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</si>
  <si>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</si>
  <si>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</si>
  <si>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</si>
  <si>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</si>
  <si>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</si>
  <si>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</si>
  <si>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</si>
  <si>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</si>
  <si>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</si>
  <si>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</si>
  <si>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</si>
  <si>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</si>
  <si>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</si>
  <si>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</si>
  <si>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</si>
  <si>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</si>
  <si>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</si>
  <si>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</si>
  <si>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</si>
  <si>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</si>
  <si>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</si>
  <si>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</si>
  <si>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</si>
  <si>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</si>
  <si>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</si>
  <si>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</si>
  <si>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</si>
  <si>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</si>
  <si>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</si>
  <si>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</si>
  <si>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</si>
  <si>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</si>
  <si>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</si>
  <si>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</si>
  <si>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</si>
  <si>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</si>
  <si>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</si>
  <si>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</si>
  <si>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</si>
  <si>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</si>
  <si>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</si>
  <si>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</si>
  <si>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</si>
  <si>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</si>
  <si>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</si>
  <si>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</si>
  <si>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</si>
  <si>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</si>
  <si>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</si>
  <si>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</si>
  <si>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</si>
  <si>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</si>
  <si>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</si>
  <si>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</si>
  <si>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</si>
  <si>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</si>
  <si>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</si>
  <si>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</si>
  <si>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</si>
  <si>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</si>
  <si>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</si>
  <si>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</si>
  <si>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</si>
  <si>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</si>
  <si>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</si>
  <si>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</si>
  <si>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</si>
  <si>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</si>
  <si>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</si>
  <si>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</si>
  <si>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</si>
  <si>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</si>
  <si>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</si>
  <si>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</si>
  <si>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</si>
  <si>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</si>
  <si>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</si>
  <si>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</si>
  <si>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</si>
  <si>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</si>
  <si>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</si>
  <si>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</si>
  <si>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</si>
  <si>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</si>
  <si>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</si>
  <si>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</si>
  <si>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</si>
  <si>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</si>
  <si>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</si>
  <si>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</si>
  <si>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</si>
  <si>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</si>
  <si>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</si>
  <si>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</si>
  <si>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</si>
  <si>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</si>
  <si>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</si>
  <si>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</si>
  <si>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</si>
  <si>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</si>
  <si>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</si>
  <si>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</si>
  <si>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</si>
  <si>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</si>
  <si>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</si>
  <si>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</si>
  <si>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</si>
  <si>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</si>
  <si>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</si>
  <si>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</si>
  <si>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</si>
  <si>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</si>
  <si>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</si>
  <si>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</si>
  <si>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</si>
  <si>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</si>
  <si>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</si>
  <si>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</si>
  <si>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</si>
  <si>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</si>
  <si>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</si>
  <si>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</si>
  <si>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</si>
  <si>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</si>
  <si>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</si>
  <si>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</si>
  <si>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</si>
  <si>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</si>
  <si>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</si>
  <si>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</si>
  <si>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</si>
  <si>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</si>
  <si>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</si>
  <si>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</si>
  <si>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</si>
  <si>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</si>
  <si>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</si>
  <si>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</si>
  <si>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</si>
  <si>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</si>
  <si>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</si>
  <si>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</si>
  <si>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</si>
  <si>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</si>
  <si>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</si>
  <si>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</si>
  <si>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</si>
  <si>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</si>
  <si>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</si>
  <si>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</si>
  <si>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</si>
  <si>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</si>
  <si>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</si>
  <si>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</si>
  <si>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</si>
  <si>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</si>
  <si>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</si>
  <si>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</si>
  <si>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</si>
  <si>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</si>
  <si>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</si>
  <si>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</si>
  <si>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</si>
  <si>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</si>
  <si>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</si>
  <si>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</si>
  <si>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</si>
  <si>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</si>
  <si>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</si>
  <si>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</si>
  <si>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</si>
  <si>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</si>
  <si>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</si>
  <si>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</si>
  <si>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</si>
  <si>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</si>
  <si>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</si>
  <si>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</si>
  <si>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</si>
  <si>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</si>
  <si>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</si>
  <si>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</si>
  <si>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</si>
  <si>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</si>
  <si>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</si>
  <si>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</si>
  <si>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</si>
  <si>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</si>
  <si>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</si>
  <si>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</si>
  <si>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</si>
  <si>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</si>
  <si>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</si>
  <si>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</si>
  <si>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</si>
  <si>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</si>
  <si>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</si>
  <si>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</si>
  <si>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</si>
  <si>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</si>
  <si>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</si>
  <si>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</si>
  <si>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</si>
  <si>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</si>
  <si>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</si>
  <si>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</si>
  <si>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</si>
  <si>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</si>
  <si>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</si>
  <si>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</si>
  <si>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</si>
  <si>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</si>
  <si>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</si>
  <si>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</si>
  <si>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</si>
  <si>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</si>
  <si>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</si>
  <si>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</si>
  <si>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</si>
  <si>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</si>
  <si>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</si>
  <si>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</si>
  <si>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</si>
  <si>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</si>
  <si>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</si>
  <si>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</si>
  <si>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</si>
  <si>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</si>
  <si>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</si>
  <si>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</si>
  <si>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</si>
  <si>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</si>
  <si>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</si>
  <si>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</si>
  <si>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</si>
  <si>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</si>
  <si>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</si>
  <si>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</si>
  <si>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</si>
  <si>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</si>
  <si>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</si>
  <si>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</si>
  <si>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</si>
  <si>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</si>
  <si>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</si>
  <si>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</si>
  <si>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</si>
  <si>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</si>
  <si>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</si>
  <si>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</si>
  <si>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</si>
  <si>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</si>
  <si>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</si>
  <si>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</si>
  <si>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</si>
  <si>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</si>
  <si>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</si>
  <si>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</si>
  <si>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</si>
  <si>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</si>
  <si>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</si>
  <si>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</si>
  <si>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</si>
  <si>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</si>
  <si>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</si>
  <si>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</si>
  <si>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</si>
  <si>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</si>
  <si>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</si>
  <si>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</si>
  <si>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</si>
  <si>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</si>
  <si>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</si>
  <si>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</si>
  <si>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</si>
  <si>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</si>
  <si>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</si>
  <si>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</si>
  <si>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</si>
  <si>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</si>
  <si>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</si>
  <si>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</si>
  <si>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</si>
  <si>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</si>
  <si>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</si>
  <si>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</si>
  <si>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</si>
  <si>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</si>
  <si>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</si>
  <si>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</si>
  <si>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</si>
  <si>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</si>
  <si>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</si>
  <si>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</si>
  <si>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</si>
  <si>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</si>
  <si>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</si>
  <si>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</si>
  <si>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</si>
  <si>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</si>
  <si>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</si>
  <si>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</si>
  <si>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</si>
  <si>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</si>
  <si>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</si>
  <si>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</si>
  <si>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</si>
  <si>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</si>
  <si>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</si>
  <si>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</si>
  <si>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</si>
  <si>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</si>
  <si>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</si>
  <si>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</si>
  <si>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</si>
  <si>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</si>
  <si>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</si>
  <si>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</si>
  <si>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</si>
  <si>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</si>
  <si>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</si>
  <si>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</si>
  <si>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</si>
  <si>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</si>
  <si>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</si>
  <si>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</si>
  <si>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</si>
  <si>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</si>
  <si>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</si>
  <si>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</si>
  <si>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</si>
  <si>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</si>
  <si>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</si>
  <si>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</si>
  <si>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</si>
  <si>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</si>
  <si>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</si>
  <si>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</si>
  <si>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</si>
  <si>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</si>
  <si>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</si>
  <si>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</si>
  <si>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</si>
  <si>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</si>
  <si>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</si>
  <si>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</si>
  <si>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</si>
  <si>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</si>
  <si>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</si>
  <si>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</si>
  <si>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</si>
  <si>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</si>
  <si>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</si>
  <si>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</si>
  <si>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</si>
  <si>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</si>
  <si>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</si>
  <si>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</si>
  <si>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</si>
  <si>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</si>
  <si>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</si>
  <si>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</si>
  <si>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</si>
  <si>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</si>
  <si>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</si>
  <si>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</si>
  <si>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</si>
  <si>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</si>
  <si>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</si>
  <si>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</si>
  <si>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</si>
  <si>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</si>
  <si>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</si>
  <si>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</si>
  <si>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</si>
  <si>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</si>
  <si>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</si>
  <si>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</si>
  <si>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</si>
  <si>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</si>
  <si>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</si>
  <si>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</si>
  <si>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</si>
  <si>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</si>
  <si>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</si>
  <si>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</si>
  <si>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</si>
  <si>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</si>
  <si>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</si>
  <si>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</si>
  <si>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</si>
  <si>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</si>
  <si>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</si>
  <si>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</si>
  <si>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</si>
  <si>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</si>
  <si>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</si>
  <si>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</si>
  <si>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</si>
  <si>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</si>
  <si>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</si>
  <si>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</si>
  <si>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</si>
  <si>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</si>
  <si>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</si>
  <si>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</si>
  <si>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</si>
  <si>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</si>
  <si>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</si>
  <si>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</si>
  <si>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</si>
  <si>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</si>
  <si>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</si>
  <si>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</si>
  <si>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</si>
  <si>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</si>
  <si>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</si>
  <si>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</si>
  <si>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</si>
  <si>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</si>
  <si>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</si>
  <si>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</si>
  <si>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</si>
  <si>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</si>
  <si>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</si>
  <si>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</si>
  <si>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</si>
  <si>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</si>
  <si>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</si>
  <si>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</si>
  <si>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</si>
  <si>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</si>
  <si>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</si>
  <si>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</si>
  <si>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</si>
  <si>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</si>
  <si>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</si>
  <si>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</si>
  <si>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</si>
  <si>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</si>
  <si>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</si>
  <si>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</si>
  <si>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</si>
  <si>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</si>
  <si>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</si>
  <si>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</si>
  <si>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</si>
  <si>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</si>
  <si>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</si>
  <si>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</si>
  <si>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</si>
  <si>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</si>
  <si>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</si>
  <si>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</si>
  <si>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</si>
  <si>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</si>
  <si>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</si>
  <si>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</si>
  <si>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</si>
  <si>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</si>
  <si>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</si>
  <si>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</si>
  <si>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</si>
  <si>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</si>
  <si>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</si>
  <si>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</si>
  <si>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</si>
  <si>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</si>
  <si>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</si>
  <si>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</si>
  <si>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</si>
  <si>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</si>
  <si>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</si>
  <si>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</si>
  <si>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</si>
  <si>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</si>
  <si>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</si>
  <si>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</si>
  <si>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</si>
  <si>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</si>
  <si>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</si>
  <si>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</si>
  <si>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</si>
  <si>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</si>
  <si>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</si>
  <si>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</si>
  <si>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</si>
  <si>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</si>
  <si>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</si>
  <si>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</si>
  <si>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</si>
  <si>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</si>
  <si>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</si>
  <si>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</si>
  <si>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</si>
  <si>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</si>
  <si>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</si>
  <si>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</si>
  <si>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</si>
  <si>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</si>
  <si>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</si>
  <si>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</si>
  <si>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</si>
  <si>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</si>
  <si>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</si>
  <si>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</si>
  <si>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</si>
  <si>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</si>
  <si>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</si>
  <si>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</si>
  <si>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</si>
  <si>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</si>
  <si>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</si>
  <si>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</si>
  <si>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</si>
  <si>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</si>
  <si>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</si>
  <si>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</si>
  <si>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</si>
  <si>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</si>
  <si>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</si>
  <si>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</si>
  <si>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</si>
  <si>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</si>
  <si>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</si>
  <si>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</si>
  <si>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</si>
  <si>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</si>
  <si>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</si>
  <si>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</si>
  <si>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</si>
  <si>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</si>
  <si>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</si>
  <si>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</si>
  <si>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</si>
  <si>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</si>
  <si>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</si>
  <si>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</si>
  <si>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</si>
  <si>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</si>
  <si>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</si>
  <si>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</si>
  <si>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</si>
  <si>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</si>
  <si>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</si>
  <si>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</si>
  <si>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</si>
  <si>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</si>
  <si>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</si>
  <si>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</si>
  <si>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</si>
  <si>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</si>
  <si>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</si>
  <si>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</si>
  <si>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</si>
  <si>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</si>
  <si>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</si>
  <si>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</si>
  <si>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</si>
  <si>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</si>
  <si>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</si>
  <si>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</si>
  <si>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</si>
  <si>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</si>
  <si>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</si>
  <si>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</si>
  <si>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</si>
  <si>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</si>
  <si>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</si>
  <si>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</si>
  <si>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</si>
  <si>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</si>
  <si>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</si>
  <si>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</si>
  <si>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</si>
  <si>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</si>
  <si>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</si>
  <si>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</si>
  <si>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</si>
  <si>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</si>
  <si>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</si>
  <si>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</si>
  <si>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</si>
  <si>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</si>
  <si>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</si>
  <si>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</si>
  <si>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</si>
  <si>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</si>
  <si>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</si>
  <si>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</si>
  <si>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</si>
  <si>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</si>
  <si>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</si>
  <si>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</si>
  <si>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</si>
  <si>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</si>
  <si>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</si>
  <si>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</si>
  <si>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</si>
  <si>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</si>
  <si>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</si>
  <si>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</si>
  <si>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</si>
  <si>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</si>
  <si>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</si>
  <si>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</si>
  <si>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</si>
  <si>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</si>
  <si>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</si>
  <si>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</si>
  <si>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</si>
  <si>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</si>
  <si>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</si>
  <si>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</si>
  <si>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</si>
  <si>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</si>
  <si>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</si>
  <si>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</si>
  <si>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</si>
  <si>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</si>
  <si>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</si>
  <si>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</si>
  <si>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</si>
  <si>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</si>
  <si>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</si>
  <si>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</si>
  <si>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</si>
  <si>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</si>
  <si>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</si>
  <si>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</si>
  <si>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</si>
  <si>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</si>
  <si>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</si>
  <si>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</si>
  <si>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</si>
  <si>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</si>
  <si>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</si>
  <si>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</si>
  <si>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</si>
  <si>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</si>
  <si>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</si>
  <si>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</si>
  <si>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</si>
  <si>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</si>
  <si>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</si>
  <si>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</si>
  <si>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</si>
  <si>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</si>
  <si>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</si>
  <si>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</si>
  <si>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</si>
  <si>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</si>
  <si>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</si>
  <si>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</si>
  <si>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</si>
  <si>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</si>
  <si>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</si>
  <si>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</si>
  <si>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</si>
  <si>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</si>
  <si>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</si>
  <si>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</si>
  <si>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</si>
  <si>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</si>
  <si>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</si>
  <si>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</si>
  <si>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</si>
  <si>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</si>
  <si>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</si>
  <si>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</si>
  <si>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</si>
  <si>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</si>
  <si>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</si>
  <si>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</si>
  <si>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</si>
  <si>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</si>
  <si>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</si>
  <si>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</si>
  <si>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</si>
  <si>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</si>
  <si>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</si>
  <si>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</si>
  <si>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</si>
  <si>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</si>
  <si>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</si>
  <si>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</si>
  <si>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</si>
  <si>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</si>
  <si>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</si>
  <si>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</si>
  <si>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</si>
  <si>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</si>
  <si>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</si>
  <si>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</si>
  <si>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</si>
  <si>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</si>
  <si>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</si>
  <si>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</si>
  <si>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</si>
  <si>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</si>
  <si>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</si>
  <si>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</si>
  <si>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</si>
  <si>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</si>
  <si>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</si>
  <si>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</si>
  <si>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</si>
  <si>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</si>
  <si>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</si>
  <si>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</si>
  <si>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</si>
  <si>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</si>
  <si>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</si>
  <si>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</si>
  <si>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</si>
  <si>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</si>
  <si>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</si>
  <si>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</si>
  <si>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</si>
  <si>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</si>
  <si>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</si>
  <si>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</si>
  <si>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</si>
  <si>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</si>
  <si>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</si>
  <si>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</si>
  <si>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</si>
  <si>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</si>
  <si>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</si>
  <si>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</si>
  <si>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</si>
  <si>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</si>
  <si>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</si>
  <si>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</si>
  <si>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</si>
  <si>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</si>
  <si>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</si>
  <si>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</si>
  <si>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</si>
  <si>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</si>
  <si>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</si>
  <si>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</si>
  <si>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</si>
  <si>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</si>
  <si>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</si>
  <si>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</si>
  <si>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</si>
  <si>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</si>
  <si>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</si>
  <si>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</si>
  <si>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</si>
  <si>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</si>
  <si>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</si>
  <si>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</si>
  <si>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</si>
  <si>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</si>
  <si>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</si>
  <si>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</si>
  <si>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</si>
  <si>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</si>
  <si>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</si>
  <si>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</si>
  <si>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</si>
  <si>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</si>
  <si>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</si>
  <si>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</si>
  <si>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</si>
  <si>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</si>
  <si>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</si>
  <si>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</si>
  <si>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</si>
  <si>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</si>
  <si>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</si>
  <si>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</si>
  <si>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</si>
  <si>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</si>
  <si>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</si>
  <si>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</si>
  <si>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</si>
  <si>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</si>
  <si>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</si>
  <si>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</si>
  <si>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</si>
  <si>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</si>
  <si>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</si>
  <si>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</si>
  <si>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</si>
  <si>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</si>
  <si>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</si>
  <si>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</si>
  <si>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</si>
  <si>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</si>
  <si>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</si>
  <si>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</si>
  <si>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</si>
  <si>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</si>
  <si>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</si>
  <si>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</si>
  <si>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</si>
  <si>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</si>
  <si>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</si>
  <si>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</si>
  <si>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</si>
  <si>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</si>
  <si>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</si>
  <si>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</si>
  <si>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</si>
  <si>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</si>
  <si>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</si>
  <si>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</si>
  <si>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</si>
  <si>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</si>
  <si>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</si>
  <si>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</si>
  <si>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</si>
  <si>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</si>
  <si>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</si>
  <si>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</si>
  <si>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</si>
  <si>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</si>
  <si>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</si>
  <si>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</si>
  <si>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</si>
  <si>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</si>
  <si>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</si>
  <si>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</si>
  <si>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</si>
  <si>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</si>
  <si>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</si>
  <si>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</si>
  <si>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</si>
  <si>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</si>
  <si>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</si>
  <si>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</si>
  <si>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</si>
  <si>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</si>
  <si>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</si>
  <si>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</si>
  <si>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</si>
  <si>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</si>
  <si>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</si>
  <si>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</si>
  <si>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</si>
  <si>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</si>
  <si>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</si>
  <si>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</si>
  <si>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</si>
  <si>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</si>
  <si>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</si>
  <si>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</si>
  <si>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</si>
  <si>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</si>
  <si>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</si>
  <si>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</si>
  <si>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</si>
  <si>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</si>
  <si>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</si>
  <si>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</si>
  <si>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</si>
  <si>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</si>
  <si>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</si>
  <si>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</si>
  <si>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</si>
  <si>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</si>
  <si>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</si>
  <si>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</si>
  <si>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</si>
  <si>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</si>
  <si>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</si>
  <si>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</si>
  <si>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</si>
  <si>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</si>
  <si>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</si>
  <si>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</si>
  <si>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</si>
  <si>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</si>
  <si>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</si>
  <si>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</si>
  <si>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</si>
  <si>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</si>
  <si>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</si>
  <si>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</si>
  <si>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</si>
  <si>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</si>
  <si>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</si>
  <si>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</si>
  <si>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</si>
  <si>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</si>
  <si>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</si>
  <si>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</si>
  <si>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</si>
  <si>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</si>
  <si>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</si>
  <si>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</si>
  <si>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</si>
  <si>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</si>
  <si>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</si>
  <si>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</si>
  <si>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</si>
  <si>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</si>
  <si>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</si>
  <si>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</si>
  <si>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</si>
  <si>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</si>
  <si>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</si>
  <si>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</si>
  <si>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</si>
  <si>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</si>
  <si>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</si>
  <si>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</si>
  <si>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</si>
  <si>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</si>
  <si>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</si>
  <si>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</si>
  <si>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</si>
  <si>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</si>
  <si>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</si>
  <si>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</si>
  <si>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</si>
  <si>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</si>
  <si>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</si>
  <si>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</si>
  <si>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</si>
  <si>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</si>
  <si>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</si>
  <si>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</si>
  <si>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</si>
  <si>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</si>
  <si>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</si>
  <si>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</si>
  <si>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</si>
  <si>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</si>
  <si>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</si>
  <si>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</si>
  <si>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</si>
  <si>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</si>
  <si>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</si>
  <si>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</si>
  <si>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</si>
  <si>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</si>
  <si>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</si>
  <si>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</si>
  <si>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</si>
  <si>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</si>
  <si>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</si>
  <si>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</si>
  <si>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</si>
  <si>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</si>
  <si>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</si>
  <si>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</si>
  <si>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</si>
  <si>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</si>
  <si>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</si>
  <si>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</si>
  <si>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</si>
  <si>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</si>
  <si>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</si>
  <si>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</si>
  <si>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</si>
  <si>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</si>
  <si>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</si>
  <si>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</si>
  <si>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</si>
  <si>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</si>
  <si>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</si>
  <si>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</si>
  <si>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</si>
  <si>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</si>
  <si>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</si>
  <si>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</si>
  <si>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</si>
  <si>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</si>
  <si>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</si>
  <si>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</si>
  <si>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</si>
  <si>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</si>
  <si>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</si>
  <si>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</si>
  <si>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</si>
  <si>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</si>
  <si>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</si>
  <si>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</si>
  <si>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</si>
  <si>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</si>
  <si>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</si>
  <si>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</si>
  <si>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</si>
  <si>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</si>
  <si>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</si>
  <si>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</si>
  <si>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</si>
  <si>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</si>
  <si>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</si>
  <si>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</si>
  <si>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</si>
  <si>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</si>
  <si>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</si>
  <si>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</si>
  <si>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</si>
  <si>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</si>
  <si>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</si>
  <si>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</si>
  <si>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</si>
  <si>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</si>
  <si>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</si>
  <si>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</si>
  <si>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</si>
  <si>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</si>
  <si>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</si>
  <si>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</si>
  <si>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</si>
  <si>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</si>
  <si>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</si>
  <si>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</si>
  <si>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</si>
  <si>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</si>
  <si>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</si>
  <si>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</si>
  <si>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</si>
  <si>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</si>
  <si>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</si>
  <si>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</si>
  <si>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</si>
  <si>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</si>
  <si>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</si>
  <si>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</si>
  <si>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</si>
  <si>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</si>
  <si>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</si>
  <si>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</si>
  <si>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</si>
  <si>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</si>
  <si>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</si>
  <si>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</si>
  <si>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</si>
  <si>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</si>
  <si>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</si>
  <si>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</si>
  <si>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</si>
  <si>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</si>
  <si>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</si>
  <si>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</si>
  <si>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</si>
  <si>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</si>
  <si>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</si>
  <si>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</si>
  <si>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</si>
  <si>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</si>
  <si>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</si>
  <si>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</si>
  <si>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</si>
  <si>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</si>
  <si>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</si>
  <si>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</si>
  <si>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</si>
  <si>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</si>
  <si>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</si>
  <si>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</si>
  <si>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</si>
  <si>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</si>
  <si>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</si>
  <si>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</si>
  <si>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</si>
  <si>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</si>
  <si>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</si>
  <si>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</si>
  <si>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</si>
  <si>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</si>
  <si>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</si>
  <si>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</si>
  <si>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</si>
  <si>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</si>
  <si>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</si>
  <si>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</si>
  <si>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</si>
  <si>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</si>
  <si>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</si>
  <si>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</si>
  <si>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</si>
  <si>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</si>
  <si>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</si>
  <si>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</si>
  <si>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</si>
  <si>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</si>
  <si>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</si>
  <si>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</si>
  <si>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</si>
  <si>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</si>
  <si>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</si>
  <si>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</si>
  <si>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</si>
  <si>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</si>
  <si>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</si>
  <si>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</si>
  <si>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</si>
  <si>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</si>
  <si>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</si>
  <si>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</si>
  <si>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</si>
  <si>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</si>
  <si>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</si>
  <si>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</si>
  <si>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</si>
  <si>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</si>
  <si>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</si>
  <si>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</si>
  <si>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</si>
  <si>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</si>
  <si>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</si>
  <si>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</si>
  <si>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</si>
  <si>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</si>
  <si>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</si>
  <si>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</si>
  <si>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</si>
  <si>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</si>
  <si>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</si>
  <si>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</si>
  <si>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</si>
  <si>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</si>
  <si>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</si>
  <si>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</si>
  <si>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</si>
  <si>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</si>
  <si>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</si>
  <si>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</si>
  <si>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</si>
  <si>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</si>
  <si>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</si>
  <si>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</si>
  <si>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</si>
  <si>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</si>
  <si>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</si>
  <si>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</si>
  <si>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</si>
  <si>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</si>
  <si>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</si>
  <si>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</si>
  <si>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</si>
  <si>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</si>
  <si>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</si>
  <si>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</si>
  <si>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</si>
  <si>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</si>
  <si>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</si>
  <si>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</si>
  <si>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</si>
  <si>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</si>
  <si>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</si>
  <si>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</si>
  <si>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</si>
  <si>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</si>
  <si>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</si>
  <si>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</si>
  <si>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</si>
  <si>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</si>
  <si>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</si>
  <si>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</si>
  <si>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</si>
  <si>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</si>
  <si>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</si>
  <si>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</si>
  <si>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</si>
  <si>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</si>
  <si>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</si>
  <si>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</si>
  <si>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</si>
  <si>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</si>
  <si>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</si>
  <si>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</si>
  <si>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</si>
  <si>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</si>
  <si>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</si>
  <si>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</si>
  <si>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</si>
  <si>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</si>
  <si>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</si>
  <si>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</si>
  <si>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</si>
  <si>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</si>
  <si>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</si>
  <si>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</si>
  <si>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</si>
  <si>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</si>
  <si>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</si>
  <si>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</si>
  <si>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</si>
  <si>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</si>
  <si>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</si>
  <si>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</si>
  <si>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</si>
  <si>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</si>
  <si>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</si>
  <si>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</si>
  <si>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</si>
  <si>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</si>
  <si>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</si>
  <si>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</si>
  <si>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</si>
  <si>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</si>
  <si>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</si>
  <si>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</si>
  <si>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</si>
  <si>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</si>
  <si>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</si>
  <si>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</si>
  <si>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</si>
  <si>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</si>
  <si>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</si>
  <si>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</si>
  <si>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</si>
  <si>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</si>
  <si>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</si>
  <si>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</si>
  <si>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</si>
  <si>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</si>
  <si>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</si>
  <si>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</si>
  <si>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</si>
  <si>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</si>
  <si>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</si>
  <si>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</si>
  <si>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</si>
  <si>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</si>
  <si>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</si>
  <si>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</si>
  <si>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</si>
  <si>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</si>
  <si>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</si>
  <si>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</si>
  <si>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</si>
  <si>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</si>
  <si>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</si>
  <si>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</si>
  <si>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</si>
  <si>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</si>
  <si>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</si>
  <si>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</si>
  <si>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</si>
  <si>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</si>
  <si>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</si>
  <si>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</si>
  <si>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</si>
  <si>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</si>
  <si>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</si>
  <si>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</si>
  <si>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</si>
  <si>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</si>
  <si>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</si>
  <si>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</si>
  <si>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</si>
  <si>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</si>
  <si>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</si>
  <si>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</si>
  <si>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</si>
  <si>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</si>
  <si>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</si>
  <si>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</si>
  <si>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</si>
  <si>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</si>
  <si>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</si>
  <si>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</si>
  <si>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</si>
  <si>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</si>
  <si>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</si>
  <si>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</si>
  <si>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</si>
  <si>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</si>
  <si>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</si>
  <si>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</si>
  <si>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</si>
  <si>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</si>
  <si>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</si>
  <si>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</si>
  <si>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</si>
  <si>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</si>
  <si>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</si>
  <si>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</si>
  <si>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</si>
  <si>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</si>
  <si>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</si>
  <si>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</si>
  <si>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</si>
  <si>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</si>
  <si>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</si>
  <si>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</si>
  <si>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</si>
  <si>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</si>
  <si>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</si>
  <si>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</si>
  <si>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</si>
  <si>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</si>
  <si>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</si>
  <si>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</si>
  <si>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</si>
  <si>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</si>
  <si>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</si>
  <si>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</si>
  <si>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</si>
  <si>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</si>
  <si>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</si>
  <si>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</si>
  <si>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</si>
  <si>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</si>
  <si>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</si>
  <si>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</si>
  <si>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</si>
  <si>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</si>
  <si>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</si>
  <si>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</si>
  <si>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</si>
  <si>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</si>
  <si>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</si>
  <si>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</si>
  <si>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</si>
  <si>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</si>
  <si>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</si>
  <si>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</si>
  <si>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</si>
  <si>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</si>
  <si>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</si>
  <si>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</si>
  <si>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</si>
  <si>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</si>
  <si>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</si>
  <si>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</si>
  <si>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</si>
  <si>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</si>
  <si>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</si>
  <si>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</si>
  <si>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</si>
  <si>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</si>
  <si>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</si>
  <si>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</si>
  <si>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</si>
  <si>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</si>
  <si>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</si>
  <si>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</si>
  <si>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</si>
  <si>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</si>
  <si>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</si>
  <si>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</si>
  <si>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</si>
  <si>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</si>
  <si>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</si>
  <si>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</si>
  <si>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</si>
  <si>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</si>
  <si>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</si>
  <si>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</si>
  <si>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</si>
  <si>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</si>
  <si>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</si>
  <si>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</si>
  <si>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</si>
  <si>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</si>
  <si>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</si>
  <si>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</si>
  <si>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</si>
  <si>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</si>
  <si>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</si>
  <si>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</si>
  <si>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</si>
  <si>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</si>
  <si>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</si>
  <si>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</si>
  <si>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</si>
  <si>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</si>
  <si>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</si>
  <si>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</si>
  <si>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</si>
  <si>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</si>
  <si>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</si>
  <si>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</si>
  <si>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</si>
  <si>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</si>
  <si>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</si>
  <si>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</si>
  <si>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</si>
  <si>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</si>
  <si>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</si>
  <si>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</si>
  <si>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</si>
  <si>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</si>
  <si>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</si>
  <si>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</si>
  <si>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</si>
  <si>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</si>
  <si>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</si>
  <si>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</si>
  <si>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</si>
  <si>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</si>
  <si>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</si>
  <si>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</si>
  <si>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</si>
  <si>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</si>
  <si>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</si>
  <si>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</si>
  <si>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</si>
  <si>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</si>
  <si>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</si>
  <si>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</si>
  <si>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</si>
  <si>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</si>
  <si>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</si>
  <si>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</si>
  <si>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</si>
  <si>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</si>
  <si>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</si>
  <si>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</si>
  <si>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</si>
  <si>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</si>
  <si>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</si>
  <si>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</si>
  <si>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</si>
  <si>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</si>
  <si>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</si>
  <si>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</si>
  <si>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</si>
  <si>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</si>
  <si>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</si>
  <si>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</si>
  <si>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</si>
  <si>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</si>
  <si>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</si>
  <si>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</si>
  <si>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</si>
  <si>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</si>
  <si>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</si>
  <si>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</si>
  <si>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</si>
  <si>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</si>
  <si>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</si>
  <si>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</si>
  <si>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</si>
  <si>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</si>
  <si>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</si>
  <si>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</si>
  <si>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</si>
  <si>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</si>
  <si>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</si>
  <si>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</si>
  <si>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</si>
  <si>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</si>
  <si>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</si>
  <si>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</si>
  <si>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</si>
  <si>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</si>
  <si>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</si>
  <si>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</si>
  <si>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</si>
  <si>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</si>
  <si>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</si>
  <si>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</si>
  <si>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</si>
  <si>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</si>
  <si>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</si>
  <si>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</si>
  <si>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</si>
  <si>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</si>
  <si>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</si>
  <si>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</si>
  <si>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</si>
  <si>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</si>
  <si>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</si>
  <si>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</si>
  <si>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</si>
  <si>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</si>
  <si>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</si>
  <si>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</si>
  <si>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</si>
  <si>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</si>
  <si>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</si>
  <si>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</si>
  <si>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</si>
  <si>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</si>
  <si>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</si>
  <si>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</si>
  <si>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</si>
  <si>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</si>
  <si>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</si>
  <si>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</si>
  <si>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</si>
  <si>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</si>
  <si>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</si>
  <si>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</si>
  <si>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</si>
  <si>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</si>
  <si>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</si>
  <si>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</si>
  <si>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</si>
  <si>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</si>
  <si>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</si>
  <si>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</si>
  <si>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</si>
  <si>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</si>
  <si>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</si>
  <si>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</si>
  <si>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</si>
  <si>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</si>
  <si>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</si>
  <si>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</si>
  <si>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</si>
  <si>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</si>
  <si>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</si>
  <si>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</si>
  <si>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</si>
  <si>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</si>
  <si>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</si>
  <si>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</si>
  <si>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</si>
  <si>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</si>
  <si>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</si>
  <si>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</si>
  <si>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</si>
  <si>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</si>
  <si>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</si>
  <si>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</si>
  <si>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</si>
  <si>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</si>
  <si>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</si>
  <si>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</si>
  <si>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</si>
  <si>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</si>
  <si>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</si>
  <si>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</si>
  <si>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</si>
  <si>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</si>
  <si>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</si>
  <si>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</si>
  <si>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</si>
  <si>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</si>
  <si>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</si>
  <si>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</si>
  <si>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</si>
  <si>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</si>
  <si>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</si>
  <si>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</si>
  <si>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</si>
  <si>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</si>
  <si>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</si>
  <si>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</si>
  <si>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</si>
  <si>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</si>
  <si>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</si>
  <si>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</si>
  <si>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</si>
  <si>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</si>
  <si>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</si>
  <si>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</si>
  <si>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</si>
  <si>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</si>
  <si>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</si>
  <si>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</si>
  <si>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</si>
  <si>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</si>
  <si>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</si>
  <si>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</si>
  <si>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</si>
  <si>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</si>
  <si>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</si>
  <si>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</si>
  <si>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</si>
  <si>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</si>
  <si>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</si>
  <si>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</si>
  <si>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</si>
  <si>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</si>
  <si>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</si>
  <si>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</si>
  <si>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</si>
  <si>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</si>
  <si>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</si>
  <si>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</si>
  <si>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</si>
  <si>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</si>
  <si>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</si>
  <si>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</si>
  <si>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</si>
  <si>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</si>
  <si>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</si>
  <si>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</si>
  <si>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</si>
  <si>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</si>
  <si>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</si>
  <si>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</si>
  <si>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</si>
  <si>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</si>
  <si>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</si>
  <si>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</si>
  <si>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</si>
  <si>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</si>
  <si>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</si>
  <si>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</si>
  <si>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</si>
  <si>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</si>
  <si>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</si>
  <si>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</si>
  <si>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</si>
  <si>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</si>
  <si>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</si>
  <si>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</si>
  <si>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</si>
  <si>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</si>
  <si>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</si>
  <si>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</si>
  <si>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</si>
  <si>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</si>
  <si>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</si>
  <si>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</si>
  <si>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</si>
  <si>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</si>
  <si>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</si>
  <si>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</si>
  <si>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</si>
  <si>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</si>
  <si>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</si>
  <si>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</si>
  <si>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</si>
  <si>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</si>
  <si>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</si>
  <si>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</si>
  <si>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</si>
  <si>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</si>
  <si>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</si>
  <si>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</si>
  <si>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</si>
  <si>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</si>
  <si>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</si>
  <si>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</si>
  <si>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</si>
  <si>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</si>
  <si>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</si>
  <si>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</si>
  <si>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</si>
  <si>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</si>
  <si>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</si>
  <si>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</si>
  <si>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</si>
  <si>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</si>
  <si>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</si>
  <si>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</si>
  <si>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</si>
  <si>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</si>
  <si>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</si>
  <si>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</si>
  <si>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</si>
  <si>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</si>
  <si>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</si>
  <si>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</si>
  <si>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</si>
  <si>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</si>
  <si>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</si>
  <si>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</si>
  <si>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</si>
  <si>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</si>
  <si>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</si>
  <si>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</si>
  <si>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</si>
  <si>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</si>
  <si>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</si>
  <si>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</si>
  <si>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</si>
  <si>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</si>
  <si>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</si>
  <si>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</si>
  <si>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</si>
  <si>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</si>
  <si>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</si>
  <si>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</si>
  <si>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</si>
  <si>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</si>
  <si>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</si>
  <si>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</si>
  <si>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</si>
  <si>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</si>
  <si>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</si>
  <si>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</si>
  <si>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</si>
  <si>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</si>
  <si>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</si>
  <si>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</si>
  <si>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</si>
  <si>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</si>
  <si>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</si>
  <si>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</si>
  <si>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</si>
  <si>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</si>
  <si>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</si>
  <si>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</si>
  <si>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</si>
  <si>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</si>
  <si>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</si>
  <si>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</si>
  <si>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</si>
  <si>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</si>
  <si>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</si>
  <si>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</si>
  <si>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</si>
  <si>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</si>
  <si>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</si>
  <si>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</si>
  <si>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</si>
  <si>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</si>
  <si>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</si>
  <si>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</si>
  <si>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</si>
  <si>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</si>
  <si>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</si>
  <si>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</si>
  <si>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</si>
  <si>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</si>
  <si>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</si>
  <si>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</si>
  <si>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</si>
  <si>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</si>
  <si>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</si>
  <si>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</si>
  <si>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</si>
  <si>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</si>
  <si>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</si>
  <si>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</si>
  <si>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</si>
  <si>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</si>
  <si>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</si>
  <si>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</si>
  <si>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</si>
  <si>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</si>
  <si>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</si>
  <si>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</si>
  <si>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</si>
  <si>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</si>
  <si>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</si>
  <si>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</si>
  <si>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</si>
  <si>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</si>
  <si>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</si>
  <si>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</si>
  <si>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</si>
  <si>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</si>
  <si>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</si>
  <si>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</si>
  <si>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</si>
  <si>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</si>
  <si>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</si>
  <si>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</si>
  <si>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</si>
  <si>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</si>
  <si>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</si>
  <si>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</si>
  <si>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</si>
  <si>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</si>
  <si>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</si>
  <si>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</si>
  <si>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</si>
  <si>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</si>
  <si>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</si>
  <si>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</si>
  <si>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</si>
  <si>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</si>
  <si>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</si>
  <si>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</si>
  <si>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</si>
  <si>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</si>
  <si>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</si>
  <si>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</si>
  <si>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</si>
  <si>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</si>
  <si>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</si>
  <si>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</si>
  <si>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</si>
  <si>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</si>
  <si>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</si>
  <si>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</si>
  <si>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</si>
  <si>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</si>
  <si>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</si>
  <si>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</si>
  <si>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</si>
  <si>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</si>
  <si>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</si>
  <si>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</si>
  <si>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</si>
  <si>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</si>
  <si>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</si>
  <si>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</si>
  <si>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</si>
  <si>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</si>
  <si>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</si>
  <si>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</si>
  <si>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</si>
  <si>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</si>
  <si>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</si>
  <si>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</si>
  <si>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</si>
  <si>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</si>
  <si>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</si>
  <si>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</si>
  <si>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</si>
  <si>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</si>
  <si>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</si>
  <si>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</si>
  <si>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</si>
  <si>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</si>
  <si>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</si>
  <si>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</si>
  <si>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</si>
  <si>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</si>
  <si>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</si>
  <si>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</si>
  <si>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</si>
  <si>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</si>
  <si>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</si>
  <si>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</si>
  <si>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</si>
  <si>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</si>
  <si>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</si>
  <si>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</si>
  <si>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</si>
  <si>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</si>
  <si>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</si>
  <si>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</si>
  <si>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</si>
  <si>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</si>
  <si>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</si>
  <si>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</si>
  <si>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</si>
  <si>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</si>
  <si>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</si>
  <si>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</si>
  <si>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</si>
  <si>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</si>
  <si>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</si>
  <si>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</si>
  <si>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</si>
  <si>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</si>
  <si>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</si>
  <si>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</si>
  <si>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</si>
  <si>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</si>
  <si>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</si>
  <si>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</si>
  <si>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</si>
  <si>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</si>
  <si>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</si>
  <si>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</si>
  <si>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</si>
  <si>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</si>
  <si>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</si>
  <si>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</si>
  <si>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</si>
  <si>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</si>
  <si>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</si>
  <si>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</si>
  <si>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</si>
  <si>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</si>
  <si>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</si>
  <si>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</si>
  <si>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</si>
  <si>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</si>
  <si>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</si>
  <si>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</si>
  <si>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</si>
  <si>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</si>
  <si>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</si>
  <si>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</si>
  <si>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</si>
  <si>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</si>
  <si>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</si>
  <si>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</si>
  <si>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</si>
  <si>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</si>
  <si>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</si>
  <si>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</si>
  <si>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</si>
  <si>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</si>
  <si>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</si>
  <si>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</si>
  <si>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</si>
  <si>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</si>
  <si>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</si>
  <si>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</si>
  <si>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</si>
  <si>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</si>
  <si>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</si>
  <si>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</si>
  <si>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</si>
  <si>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</si>
  <si>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</si>
  <si>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</si>
  <si>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</si>
  <si>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</si>
  <si>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</si>
  <si>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</si>
  <si>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</si>
  <si>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</si>
  <si>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</si>
  <si>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</si>
  <si>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</si>
  <si>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</si>
  <si>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</si>
  <si>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</si>
  <si>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</si>
  <si>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</si>
  <si>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</si>
  <si>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</si>
  <si>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</si>
  <si>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</si>
  <si>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</si>
  <si>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</si>
  <si>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</si>
  <si>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</si>
  <si>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</si>
  <si>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</si>
  <si>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</si>
  <si>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</si>
  <si>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</si>
  <si>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</si>
  <si>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</si>
  <si>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</si>
  <si>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</si>
  <si>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</si>
  <si>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</si>
  <si>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</si>
  <si>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</si>
  <si>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</si>
  <si>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</si>
  <si>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</si>
  <si>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</si>
  <si>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</si>
  <si>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</si>
  <si>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</si>
  <si>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</si>
  <si>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</si>
  <si>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</si>
  <si>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</si>
  <si>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</si>
  <si>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</si>
  <si>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</si>
  <si>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</si>
  <si>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</si>
  <si>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</si>
  <si>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</si>
  <si>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</si>
  <si>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</si>
  <si>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</si>
  <si>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</si>
  <si>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</si>
  <si>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</si>
  <si>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</si>
  <si>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</si>
  <si>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</si>
  <si>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</si>
  <si>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</si>
  <si>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</si>
  <si>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</si>
  <si>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</si>
  <si>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</si>
  <si>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</si>
  <si>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</si>
  <si>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</si>
  <si>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</si>
  <si>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</si>
  <si>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</si>
  <si>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</si>
  <si>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</si>
  <si>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</si>
  <si>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</si>
  <si>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</si>
  <si>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</si>
  <si>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</si>
  <si>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</si>
  <si>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</si>
  <si>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</si>
  <si>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</si>
  <si>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</si>
  <si>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</si>
  <si>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</si>
  <si>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</si>
  <si>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</si>
  <si>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</si>
  <si>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</si>
  <si>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</si>
  <si>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</si>
  <si>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</si>
  <si>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</si>
  <si>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</si>
  <si>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</si>
  <si>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</si>
  <si>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</si>
  <si>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</si>
  <si>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</si>
  <si>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</si>
  <si>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</si>
  <si>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</si>
  <si>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</si>
  <si>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</si>
  <si>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</si>
  <si>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</si>
  <si>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</si>
  <si>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</si>
  <si>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</si>
  <si>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</si>
  <si>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</si>
  <si>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</si>
  <si>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</si>
  <si>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</si>
  <si>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</si>
  <si>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</si>
  <si>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</si>
  <si>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</si>
  <si>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</si>
  <si>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</si>
  <si>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</si>
  <si>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</si>
  <si>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</si>
  <si>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</si>
  <si>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</si>
  <si>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</si>
  <si>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</si>
  <si>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</si>
  <si>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</si>
  <si>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</si>
  <si>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</si>
  <si>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</si>
  <si>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</si>
  <si>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</si>
  <si>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</si>
  <si>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</si>
  <si>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</si>
  <si>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</si>
  <si>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</si>
  <si>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</si>
  <si>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</si>
  <si>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</si>
  <si>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</si>
  <si>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</si>
  <si>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</si>
  <si>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</si>
  <si>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</si>
  <si>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</si>
  <si>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</si>
  <si>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</si>
  <si>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</si>
  <si>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</si>
  <si>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</si>
  <si>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</si>
  <si>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</si>
  <si>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</si>
  <si>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</si>
  <si>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</si>
  <si>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</si>
  <si>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</si>
  <si>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</si>
  <si>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</si>
  <si>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</si>
  <si>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</si>
  <si>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</si>
  <si>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</si>
  <si>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</si>
  <si>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</si>
  <si>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</si>
  <si>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</si>
  <si>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</si>
  <si>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</si>
  <si>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</si>
  <si>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</si>
  <si>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</si>
  <si>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</si>
  <si>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</si>
  <si>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</si>
  <si>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</si>
  <si>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</si>
  <si>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</si>
  <si>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</si>
  <si>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</si>
  <si>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</si>
  <si>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</si>
  <si>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</si>
  <si>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</si>
  <si>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</si>
  <si>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</si>
  <si>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</si>
  <si>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</si>
  <si>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</si>
  <si>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</si>
  <si>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</si>
  <si>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</si>
  <si>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</si>
  <si>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</si>
  <si>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</si>
  <si>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</si>
  <si>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</si>
  <si>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</si>
  <si>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</si>
  <si>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</si>
  <si>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</si>
  <si>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</si>
  <si>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</si>
  <si>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</si>
  <si>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</si>
  <si>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</si>
  <si>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</si>
  <si>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</si>
  <si>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</si>
  <si>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</si>
  <si>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</si>
  <si>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</si>
  <si>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</si>
  <si>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</si>
  <si>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</si>
  <si>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</si>
  <si>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</si>
  <si>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</si>
  <si>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</si>
  <si>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</si>
  <si>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</si>
  <si>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</si>
  <si>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</si>
  <si>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</si>
  <si>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</si>
  <si>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</si>
  <si>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</si>
  <si>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</si>
  <si>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</si>
  <si>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</si>
  <si>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</si>
  <si>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</si>
  <si>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</si>
  <si>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</si>
  <si>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</si>
  <si>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</si>
  <si>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</si>
  <si>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</si>
  <si>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</si>
  <si>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</si>
  <si>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</si>
  <si>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</si>
  <si>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</si>
  <si>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</si>
  <si>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</si>
  <si>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</si>
  <si>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</si>
  <si>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</si>
  <si>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</si>
  <si>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</si>
  <si>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</si>
  <si>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</si>
  <si>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</si>
  <si>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</si>
  <si>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</si>
  <si>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</si>
  <si>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</si>
  <si>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</si>
  <si>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</si>
  <si>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</si>
  <si>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</si>
  <si>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</si>
  <si>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</si>
  <si>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</si>
  <si>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</si>
  <si>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</si>
  <si>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</si>
  <si>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</si>
  <si>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</si>
  <si>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</si>
  <si>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</si>
  <si>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</si>
  <si>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</si>
  <si>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</si>
  <si>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</si>
  <si>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</si>
  <si>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</si>
  <si>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</si>
  <si>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</si>
  <si>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</si>
  <si>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</si>
  <si>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</si>
  <si>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</si>
  <si>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</si>
  <si>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</si>
  <si>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</si>
  <si>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</si>
  <si>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</si>
  <si>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</si>
  <si>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</si>
  <si>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</si>
  <si>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</si>
  <si>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</si>
  <si>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</si>
  <si>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</si>
  <si>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</si>
  <si>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</si>
  <si>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</si>
  <si>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</si>
  <si>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</si>
  <si>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</si>
  <si>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</si>
  <si>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</si>
  <si>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</si>
  <si>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</si>
  <si>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</si>
  <si>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</si>
  <si>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</si>
  <si>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</si>
  <si>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</si>
  <si>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</si>
  <si>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</si>
  <si>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</si>
  <si>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</si>
  <si>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</si>
  <si>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</si>
  <si>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</si>
  <si>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</si>
  <si>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</si>
  <si>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</si>
  <si>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</si>
  <si>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</si>
  <si>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</si>
  <si>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</si>
  <si>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</si>
  <si>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</si>
  <si>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</si>
  <si>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</si>
  <si>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</si>
  <si>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</si>
  <si>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</si>
  <si>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</si>
  <si>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</si>
  <si>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</si>
  <si>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</si>
  <si>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</si>
  <si>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</si>
  <si>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</si>
  <si>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</si>
  <si>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</si>
  <si>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</si>
  <si>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</si>
  <si>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</si>
  <si>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</si>
  <si>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</si>
  <si>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</si>
  <si>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</si>
  <si>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</si>
  <si>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</si>
  <si>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</si>
  <si>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</si>
  <si>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</si>
  <si>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</si>
  <si>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</si>
  <si>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</si>
  <si>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</si>
  <si>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</si>
  <si>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</si>
  <si>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</si>
  <si>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</si>
  <si>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</si>
  <si>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</si>
  <si>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</si>
  <si>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</si>
  <si>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</si>
  <si>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</si>
  <si>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</si>
  <si>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</si>
  <si>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</si>
  <si>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</si>
  <si>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</si>
  <si>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</si>
  <si>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</si>
  <si>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</si>
  <si>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</si>
  <si>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</si>
  <si>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</si>
  <si>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</si>
  <si>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</si>
  <si>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</si>
  <si>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</si>
  <si>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</si>
  <si>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</si>
  <si>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</si>
  <si>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</si>
  <si>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</si>
  <si>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</si>
  <si>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</si>
  <si>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</si>
  <si>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</si>
  <si>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</si>
  <si>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</si>
  <si>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</si>
  <si>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</si>
  <si>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</si>
  <si>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</si>
  <si>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</si>
  <si>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</si>
  <si>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</si>
  <si>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</si>
  <si>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</si>
  <si>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</si>
  <si>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</si>
  <si>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</si>
  <si>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</si>
  <si>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</si>
  <si>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</si>
  <si>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</si>
  <si>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</si>
  <si>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</si>
  <si>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</si>
  <si>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</si>
  <si>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</si>
  <si>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</si>
  <si>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</si>
  <si>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</si>
  <si>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</si>
  <si>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</si>
  <si>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</si>
  <si>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</si>
  <si>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</si>
  <si>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</si>
  <si>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</si>
  <si>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</si>
  <si>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</si>
  <si>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</si>
  <si>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</si>
  <si>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</si>
  <si>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</si>
  <si>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</si>
  <si>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</si>
  <si>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</si>
  <si>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</si>
  <si>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</si>
  <si>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</si>
  <si>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</si>
  <si>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</si>
  <si>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</si>
  <si>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</si>
  <si>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</si>
  <si>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</si>
  <si>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</si>
  <si>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</si>
  <si>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</si>
  <si>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</si>
  <si>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</si>
  <si>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</si>
  <si>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</si>
  <si>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</si>
  <si>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</si>
  <si>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</si>
  <si>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</si>
  <si>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</si>
  <si>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</si>
  <si>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</si>
  <si>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</si>
  <si>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</si>
  <si>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</si>
  <si>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</si>
  <si>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</si>
  <si>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</si>
  <si>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</si>
  <si>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</si>
  <si>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</si>
  <si>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</si>
  <si>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</si>
  <si>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</si>
  <si>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</si>
  <si>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</si>
  <si>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</si>
  <si>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</si>
  <si>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</si>
  <si>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</si>
  <si>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</si>
  <si>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</si>
  <si>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</si>
  <si>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</si>
  <si>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</si>
  <si>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</si>
  <si>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</si>
  <si>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</si>
  <si>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</si>
  <si>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</si>
  <si>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</si>
  <si>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</si>
  <si>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</si>
  <si>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</si>
  <si>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</si>
  <si>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</si>
  <si>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</si>
  <si>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</si>
  <si>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</si>
  <si>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</si>
  <si>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</si>
  <si>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</si>
  <si>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</si>
  <si>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</si>
  <si>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</si>
  <si>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</si>
  <si>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</si>
  <si>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</si>
  <si>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</si>
  <si>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</si>
  <si>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</si>
  <si>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</si>
  <si>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</si>
  <si>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</si>
  <si>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</si>
  <si>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</si>
  <si>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</si>
  <si>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</si>
  <si>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</si>
  <si>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</si>
  <si>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</si>
  <si>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</si>
  <si>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</si>
  <si>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</si>
  <si>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</si>
  <si>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</si>
  <si>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</si>
  <si>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</si>
  <si>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</si>
  <si>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</si>
  <si>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</si>
  <si>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</si>
  <si>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</si>
  <si>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</si>
  <si>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</si>
  <si>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</si>
  <si>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</si>
  <si>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</si>
  <si>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</si>
  <si>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</si>
  <si>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</si>
  <si>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</si>
  <si>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</si>
  <si>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</si>
  <si>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</si>
  <si>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</si>
  <si>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</si>
  <si>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</si>
  <si>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</si>
  <si>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</si>
  <si>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</si>
  <si>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</si>
  <si>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</si>
  <si>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</si>
  <si>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</si>
  <si>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</si>
  <si>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</si>
  <si>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</si>
  <si>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</si>
  <si>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</si>
  <si>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</si>
  <si>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</si>
  <si>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</si>
  <si>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</si>
  <si>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</si>
  <si>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</si>
  <si>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</si>
  <si>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</si>
  <si>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</si>
  <si>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</si>
  <si>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</si>
  <si>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</si>
  <si>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</si>
  <si>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</si>
  <si>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</si>
  <si>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</si>
  <si>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</si>
  <si>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</si>
  <si>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</si>
  <si>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</si>
  <si>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</si>
  <si>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</si>
  <si>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</si>
  <si>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</si>
  <si>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</si>
  <si>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</si>
  <si>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</si>
  <si>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</si>
  <si>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</si>
  <si>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</si>
  <si>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</si>
  <si>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</si>
  <si>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</si>
  <si>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</si>
  <si>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</si>
  <si>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</si>
  <si>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</si>
  <si>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</si>
  <si>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</si>
  <si>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</si>
  <si>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</si>
  <si>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</si>
  <si>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</si>
  <si>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</si>
  <si>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</si>
  <si>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</si>
  <si>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</si>
  <si>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</si>
  <si>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</si>
  <si>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</si>
  <si>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</si>
  <si>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</si>
  <si>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</si>
  <si>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</si>
  <si>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</si>
  <si>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</si>
  <si>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</si>
  <si>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</si>
  <si>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</si>
  <si>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</si>
  <si>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</si>
  <si>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</si>
  <si>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</si>
  <si>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</si>
  <si>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</si>
  <si>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</si>
  <si>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</si>
  <si>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</si>
  <si>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</si>
  <si>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</si>
  <si>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</si>
  <si>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</si>
  <si>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</si>
  <si>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</si>
  <si>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</si>
  <si>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</si>
  <si>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</si>
  <si>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</si>
  <si>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</si>
  <si>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</si>
  <si>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</si>
  <si>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</si>
  <si>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</si>
  <si>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</si>
  <si>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</si>
  <si>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</si>
  <si>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</si>
  <si>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</si>
  <si>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</si>
  <si>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</si>
  <si>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</si>
  <si>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</si>
  <si>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</si>
  <si>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</si>
  <si>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</si>
  <si>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</si>
  <si>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</si>
  <si>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</si>
  <si>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</si>
  <si>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</si>
  <si>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</si>
  <si>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</si>
  <si>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</si>
  <si>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</si>
  <si>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</si>
  <si>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</si>
  <si>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</si>
  <si>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</si>
  <si>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</si>
  <si>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</si>
  <si>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</si>
  <si>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</si>
  <si>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</si>
  <si>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</si>
  <si>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</si>
  <si>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</si>
  <si>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</si>
  <si>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</si>
  <si>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</si>
  <si>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</si>
  <si>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</si>
  <si>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</si>
  <si>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</si>
  <si>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</si>
  <si>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</si>
  <si>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</si>
  <si>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</si>
  <si>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</si>
  <si>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</si>
  <si>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</si>
  <si>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</si>
  <si>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</si>
  <si>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</si>
  <si>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</si>
  <si>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</si>
  <si>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</si>
  <si>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</si>
  <si>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</si>
  <si>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</si>
  <si>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</si>
  <si>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</si>
  <si>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</si>
  <si>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</si>
  <si>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</si>
  <si>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</si>
  <si>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</si>
  <si>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</si>
  <si>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</si>
  <si>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</si>
  <si>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</si>
  <si>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</si>
  <si>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</si>
  <si>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</si>
  <si>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</si>
  <si>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</si>
  <si>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</si>
  <si>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</si>
  <si>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</si>
  <si>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</si>
  <si>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</si>
  <si>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</si>
  <si>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</si>
  <si>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</si>
  <si>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</si>
  <si>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</si>
  <si>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</si>
  <si>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</si>
  <si>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</si>
  <si>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</si>
  <si>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</si>
  <si>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</si>
  <si>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</si>
  <si>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</si>
  <si>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</si>
  <si>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</si>
  <si>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</si>
  <si>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</si>
  <si>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</si>
  <si>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</si>
  <si>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</si>
  <si>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</si>
  <si>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</si>
  <si>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</si>
  <si>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</si>
  <si>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</si>
  <si>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</si>
  <si>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</si>
  <si>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</si>
  <si>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</si>
  <si>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</si>
  <si>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</si>
  <si>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</si>
  <si>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</si>
  <si>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</si>
  <si>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</si>
  <si>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</si>
  <si>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</si>
  <si>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</si>
  <si>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</si>
  <si>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</si>
  <si>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</si>
  <si>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</si>
  <si>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</si>
  <si>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</si>
  <si>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</si>
  <si>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</si>
  <si>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</si>
  <si>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</si>
  <si>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</si>
  <si>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</si>
  <si>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</si>
  <si>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</si>
  <si>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</si>
  <si>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</si>
  <si>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</si>
  <si>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</si>
  <si>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</si>
  <si>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</si>
  <si>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</si>
  <si>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</si>
  <si>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</si>
  <si>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</si>
  <si>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</si>
  <si>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</si>
  <si>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</si>
  <si>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</si>
  <si>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</si>
  <si>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</si>
  <si>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</si>
  <si>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</si>
  <si>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</si>
  <si>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</si>
  <si>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</si>
  <si>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</si>
  <si>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</si>
  <si>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</si>
  <si>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</si>
  <si>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</si>
  <si>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</si>
  <si>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</si>
  <si>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</si>
  <si>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</si>
  <si>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</si>
  <si>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</si>
  <si>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</si>
  <si>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</si>
  <si>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</si>
  <si>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</si>
  <si>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</si>
  <si>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</si>
  <si>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</si>
  <si>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</si>
  <si>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</si>
  <si>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</si>
  <si>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</si>
  <si>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</si>
  <si>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</si>
  <si>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</si>
  <si>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</si>
  <si>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</si>
  <si>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</si>
  <si>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</si>
  <si>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</si>
  <si>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</si>
  <si>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</si>
  <si>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</si>
  <si>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</si>
  <si>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</si>
  <si>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</si>
  <si>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</si>
  <si>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</si>
  <si>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</si>
  <si>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</si>
  <si>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</si>
  <si>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</si>
  <si>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</si>
  <si>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</si>
  <si>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</si>
  <si>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</si>
  <si>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</si>
  <si>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</si>
  <si>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</si>
  <si>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</si>
  <si>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</si>
  <si>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</si>
  <si>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</si>
  <si>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</si>
  <si>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</si>
  <si>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</si>
  <si>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</si>
  <si>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</si>
  <si>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</si>
  <si>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</si>
  <si>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</si>
  <si>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</si>
  <si>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</si>
  <si>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</si>
  <si>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</si>
  <si>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</si>
  <si>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</si>
  <si>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</si>
  <si>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</si>
  <si>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</si>
  <si>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</si>
  <si>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</si>
  <si>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</si>
  <si>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</si>
  <si>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</si>
  <si>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</si>
  <si>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</si>
  <si>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</si>
  <si>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</si>
  <si>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</si>
  <si>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</si>
  <si>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</si>
  <si>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</si>
  <si>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</si>
  <si>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</si>
  <si>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</si>
  <si>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</si>
  <si>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</si>
  <si>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</si>
  <si>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</si>
  <si>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</si>
  <si>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</si>
  <si>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</si>
  <si>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</si>
  <si>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</si>
  <si>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</si>
  <si>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</si>
  <si>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</si>
  <si>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</si>
  <si>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</si>
  <si>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</si>
  <si>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</si>
  <si>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</si>
  <si>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</si>
  <si>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</si>
  <si>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</si>
  <si>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</si>
  <si>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</si>
  <si>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</si>
  <si>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</si>
  <si>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</si>
  <si>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</si>
  <si>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</si>
  <si>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</si>
  <si>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</si>
  <si>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</si>
  <si>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</si>
  <si>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</si>
  <si>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</si>
  <si>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</si>
  <si>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</si>
  <si>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</si>
  <si>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</si>
  <si>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</si>
  <si>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</si>
  <si>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</si>
  <si>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</si>
  <si>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</si>
  <si>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</si>
  <si>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</si>
  <si>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</si>
  <si>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</si>
  <si>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</si>
  <si>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</si>
  <si>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</si>
  <si>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</si>
  <si>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</si>
  <si>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</si>
  <si>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</si>
  <si>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</si>
  <si>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</si>
  <si>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</si>
  <si>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</si>
  <si>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</si>
  <si>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</si>
  <si>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</si>
  <si>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</si>
  <si>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</si>
  <si>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</si>
  <si>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</si>
  <si>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</si>
  <si>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</si>
  <si>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</si>
  <si>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</si>
  <si>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</si>
  <si>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</si>
  <si>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</si>
  <si>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</si>
  <si>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</si>
  <si>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</si>
  <si>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</si>
  <si>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</si>
  <si>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</si>
  <si>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</si>
  <si>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</si>
  <si>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</si>
  <si>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</si>
  <si>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</si>
  <si>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</si>
  <si>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</si>
  <si>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</si>
  <si>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</si>
  <si>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</si>
  <si>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</si>
  <si>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</si>
  <si>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</si>
  <si>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</si>
  <si>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</si>
  <si>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</si>
  <si>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</si>
  <si>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</si>
  <si>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</si>
  <si>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</si>
  <si>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</si>
  <si>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</si>
  <si>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</si>
  <si>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</si>
  <si>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</si>
  <si>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</si>
  <si>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</si>
  <si>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</si>
  <si>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</si>
  <si>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</si>
  <si>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</si>
  <si>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</si>
  <si>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</si>
  <si>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</si>
  <si>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</si>
  <si>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</si>
  <si>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</si>
  <si>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</si>
  <si>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</si>
  <si>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</si>
  <si>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</si>
  <si>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</si>
  <si>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</si>
  <si>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</si>
  <si>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</si>
  <si>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</si>
  <si>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</si>
  <si>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</si>
  <si>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</si>
  <si>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</si>
  <si>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</si>
  <si>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</si>
  <si>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</si>
  <si>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</si>
  <si>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</si>
  <si>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</si>
  <si>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</si>
  <si>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</si>
  <si>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</si>
  <si>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</si>
  <si>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</si>
  <si>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</si>
  <si>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</si>
  <si>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</si>
  <si>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</si>
  <si>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</si>
  <si>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</si>
  <si>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</si>
  <si>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</si>
  <si>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</si>
  <si>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</si>
  <si>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</si>
  <si>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</si>
  <si>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</si>
  <si>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</si>
  <si>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</si>
  <si>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</si>
  <si>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</si>
  <si>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</si>
  <si>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</si>
  <si>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</si>
  <si>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</si>
  <si>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</si>
  <si>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</si>
  <si>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</si>
  <si>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</si>
  <si>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</si>
  <si>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</si>
  <si>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</si>
  <si>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</si>
  <si>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</si>
  <si>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</si>
  <si>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</si>
  <si>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</si>
  <si>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</si>
  <si>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</si>
  <si>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</si>
  <si>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</si>
  <si>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</si>
  <si>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</si>
  <si>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</si>
  <si>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</si>
  <si>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</si>
  <si>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</si>
  <si>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</si>
  <si>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</si>
  <si>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</si>
  <si>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</si>
  <si>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</si>
  <si>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</si>
  <si>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</si>
  <si>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</si>
  <si>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</si>
  <si>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</si>
  <si>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</si>
  <si>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</si>
  <si>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</si>
  <si>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</si>
  <si>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</si>
  <si>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</si>
  <si>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</si>
  <si>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</si>
  <si>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</si>
  <si>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</si>
  <si>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</si>
  <si>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</si>
  <si>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</si>
  <si>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</si>
  <si>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</si>
  <si>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</si>
  <si>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</si>
  <si>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</si>
  <si>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</si>
  <si>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</si>
  <si>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</si>
  <si>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</si>
  <si>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</si>
  <si>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</si>
  <si>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</si>
  <si>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</si>
  <si>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</si>
  <si>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</si>
  <si>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</si>
  <si>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</si>
  <si>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</si>
  <si>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</si>
  <si>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</si>
  <si>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</si>
  <si>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</si>
  <si>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</si>
  <si>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</si>
  <si>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</si>
  <si>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</si>
  <si>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</si>
  <si>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</si>
  <si>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</si>
  <si>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</si>
  <si>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</si>
  <si>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</si>
  <si>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</si>
  <si>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</si>
  <si>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</si>
  <si>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</si>
  <si>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</si>
  <si>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</si>
  <si>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</si>
  <si>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</si>
  <si>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</si>
  <si>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</si>
  <si>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</si>
  <si>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</si>
  <si>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</si>
  <si>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</si>
  <si>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</si>
  <si>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</si>
  <si>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</si>
  <si>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</si>
  <si>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</si>
  <si>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</si>
  <si>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</si>
  <si>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</si>
  <si>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</si>
  <si>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</si>
  <si>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</si>
  <si>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</si>
  <si>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</si>
  <si>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</si>
  <si>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</si>
  <si>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</si>
  <si>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</si>
  <si>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</si>
  <si>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</si>
  <si>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</si>
  <si>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</si>
  <si>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</si>
  <si>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</si>
  <si>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</si>
  <si>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</si>
  <si>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</si>
  <si>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</si>
  <si>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</si>
  <si>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</si>
  <si>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</si>
  <si>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</si>
  <si>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</si>
  <si>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</si>
  <si>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</si>
  <si>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</si>
  <si>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</si>
  <si>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</si>
  <si>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</si>
  <si>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</si>
  <si>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</si>
  <si>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</si>
  <si>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</si>
  <si>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</si>
  <si>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</si>
  <si>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</si>
  <si>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</si>
  <si>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</si>
  <si>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</si>
  <si>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</si>
  <si>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</si>
  <si>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</si>
  <si>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</si>
  <si>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</si>
  <si>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</si>
  <si>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</si>
  <si>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</si>
  <si>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</si>
  <si>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</si>
  <si>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</si>
  <si>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</si>
  <si>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</si>
  <si>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</si>
  <si>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</si>
  <si>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</si>
  <si>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</si>
  <si>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</si>
  <si>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</si>
  <si>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</si>
  <si>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</si>
  <si>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</si>
  <si>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</si>
  <si>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</si>
  <si>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</si>
  <si>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</si>
  <si>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</si>
  <si>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</si>
  <si>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</si>
  <si>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</si>
  <si>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</si>
  <si>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</si>
  <si>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</si>
  <si>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</si>
  <si>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</si>
  <si>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</si>
  <si>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</si>
  <si>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</si>
  <si>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</si>
  <si>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</si>
  <si>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</si>
  <si>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</si>
  <si>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</si>
  <si>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</si>
  <si>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</si>
  <si>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</si>
  <si>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</si>
  <si>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</si>
  <si>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</si>
  <si>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</si>
  <si>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</si>
  <si>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</si>
  <si>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</si>
  <si>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</si>
  <si>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</si>
  <si>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</si>
  <si>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</si>
  <si>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</si>
  <si>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</si>
  <si>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</si>
  <si>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</si>
  <si>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</si>
  <si>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</si>
  <si>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</si>
  <si>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</si>
  <si>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</si>
  <si>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</si>
  <si>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</si>
  <si>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</si>
  <si>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</si>
  <si>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</si>
  <si>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</si>
  <si>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</si>
  <si>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</si>
  <si>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</si>
  <si>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</si>
  <si>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</si>
  <si>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</si>
  <si>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</si>
  <si>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</si>
  <si>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</si>
  <si>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</si>
  <si>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</si>
  <si>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</si>
  <si>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</si>
  <si>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</si>
  <si>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</si>
  <si>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</si>
  <si>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</si>
  <si>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</si>
  <si>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</si>
  <si>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</si>
  <si>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</si>
  <si>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</si>
  <si>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</si>
  <si>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</si>
  <si>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</si>
  <si>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</si>
  <si>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</si>
  <si>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</si>
  <si>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</si>
  <si>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</si>
  <si>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</si>
  <si>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</si>
  <si>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</si>
  <si>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</si>
  <si>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</si>
  <si>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</si>
  <si>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</si>
  <si>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</si>
  <si>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</si>
  <si>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</si>
  <si>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</si>
  <si>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</si>
  <si>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</si>
  <si>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</si>
  <si>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</si>
  <si>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</si>
  <si>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</si>
  <si>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</si>
  <si>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</si>
  <si>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</si>
  <si>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</si>
  <si>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</si>
  <si>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</si>
  <si>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</si>
  <si>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</si>
  <si>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</si>
  <si>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</si>
  <si>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</si>
  <si>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</si>
  <si>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</si>
  <si>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</si>
  <si>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</si>
  <si>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</si>
  <si>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</si>
  <si>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</si>
  <si>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</si>
  <si>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</si>
  <si>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</si>
  <si>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</si>
  <si>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</si>
  <si>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</si>
  <si>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</si>
  <si>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</si>
  <si>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</si>
  <si>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</si>
  <si>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</si>
  <si>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</si>
  <si>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</si>
  <si>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</si>
  <si>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</si>
  <si>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</si>
  <si>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</si>
  <si>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</si>
  <si>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</si>
  <si>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</si>
  <si>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</si>
  <si>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</si>
  <si>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</si>
  <si>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</si>
  <si>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</si>
  <si>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</si>
  <si>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</si>
  <si>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</si>
  <si>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</si>
  <si>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</si>
  <si>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</si>
  <si>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</si>
  <si>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</si>
  <si>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</si>
  <si>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</si>
  <si>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</si>
  <si>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</si>
  <si>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</si>
  <si>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</si>
  <si>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</si>
  <si>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</si>
  <si>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</si>
  <si>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</si>
  <si>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</si>
  <si>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</si>
  <si>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</si>
  <si>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</si>
  <si>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</si>
  <si>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</si>
  <si>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</si>
  <si>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</si>
  <si>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</si>
  <si>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</si>
  <si>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</si>
  <si>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</si>
  <si>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</si>
  <si>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</si>
  <si>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</si>
  <si>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</si>
  <si>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</si>
  <si>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</si>
  <si>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</si>
  <si>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</si>
  <si>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</si>
  <si>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</si>
  <si>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</si>
  <si>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</si>
  <si>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</si>
  <si>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</si>
  <si>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</si>
  <si>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</si>
  <si>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</si>
  <si>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</si>
  <si>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</si>
  <si>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</si>
  <si>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</si>
  <si>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</si>
  <si>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</si>
  <si>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</si>
  <si>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</si>
  <si>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</si>
  <si>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</si>
  <si>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</si>
  <si>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</si>
  <si>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</si>
  <si>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</si>
  <si>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</si>
  <si>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</si>
  <si>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</si>
  <si>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</si>
  <si>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</si>
  <si>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</si>
  <si>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</si>
  <si>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</si>
  <si>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</si>
  <si>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</si>
  <si>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</si>
  <si>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</si>
  <si>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</si>
  <si>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</si>
  <si>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</si>
  <si>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</si>
  <si>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</si>
  <si>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</si>
  <si>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</si>
  <si>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</si>
  <si>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</si>
  <si>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</si>
  <si>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</si>
  <si>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</si>
  <si>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</si>
  <si>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</si>
  <si>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</si>
  <si>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</si>
  <si>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</si>
  <si>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</si>
  <si>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</si>
  <si>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</si>
  <si>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</si>
  <si>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</si>
  <si>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</si>
  <si>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</si>
  <si>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</si>
  <si>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</si>
  <si>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</si>
  <si>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</si>
  <si>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</si>
  <si>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</si>
  <si>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</si>
  <si>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</si>
  <si>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</si>
  <si>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</si>
  <si>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</si>
  <si>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</si>
  <si>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</si>
  <si>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</si>
  <si>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</si>
  <si>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</si>
  <si>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</si>
  <si>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</si>
  <si>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</si>
  <si>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</si>
  <si>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</si>
  <si>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</si>
  <si>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</si>
  <si>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</si>
  <si>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</si>
  <si>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</si>
  <si>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</si>
  <si>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</si>
  <si>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</si>
  <si>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</si>
  <si>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</si>
  <si>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</si>
  <si>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</si>
  <si>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</si>
  <si>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</si>
  <si>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</si>
  <si>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</si>
  <si>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</si>
  <si>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</si>
  <si>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</si>
  <si>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</si>
  <si>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</si>
  <si>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</si>
  <si>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</si>
  <si>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</si>
  <si>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</si>
  <si>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</si>
  <si>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</si>
  <si>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</si>
  <si>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</si>
  <si>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</si>
  <si>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</si>
  <si>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</si>
  <si>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</si>
  <si>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</si>
  <si>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</si>
  <si>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</si>
  <si>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</si>
  <si>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</si>
  <si>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</si>
  <si>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</si>
  <si>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</si>
  <si>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</si>
  <si>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</si>
  <si>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</si>
  <si>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</si>
  <si>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</si>
  <si>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</si>
  <si>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</si>
  <si>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</si>
  <si>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</si>
  <si>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</si>
  <si>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</si>
  <si>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</si>
  <si>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</si>
  <si>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</si>
  <si>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</si>
  <si>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</si>
  <si>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</si>
  <si>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</si>
  <si>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</si>
  <si>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</si>
  <si>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</si>
  <si>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</si>
  <si>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</si>
  <si>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</si>
  <si>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</si>
  <si>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</si>
  <si>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</si>
  <si>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</si>
  <si>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</si>
  <si>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</si>
  <si>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</si>
  <si>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</si>
  <si>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</si>
  <si>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</si>
  <si>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</si>
  <si>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</si>
  <si>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</si>
  <si>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</si>
  <si>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</si>
  <si>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</si>
  <si>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</si>
  <si>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</si>
  <si>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</si>
  <si>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</si>
  <si>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</si>
  <si>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</si>
  <si>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</si>
  <si>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</si>
  <si>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</si>
  <si>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</si>
  <si>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</si>
  <si>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</si>
  <si>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</si>
  <si>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</si>
  <si>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</si>
  <si>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</si>
  <si>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</si>
  <si>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</si>
  <si>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</si>
  <si>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</si>
  <si>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</si>
  <si>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</si>
  <si>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</si>
  <si>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</si>
  <si>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</si>
  <si>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</si>
  <si>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</si>
  <si>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</si>
  <si>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</si>
  <si>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</si>
  <si>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</si>
  <si>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</si>
  <si>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</si>
  <si>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</si>
  <si>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</si>
  <si>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</si>
  <si>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</si>
  <si>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</si>
  <si>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</si>
  <si>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</si>
  <si>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</si>
  <si>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</si>
  <si>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</si>
  <si>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</si>
  <si>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</si>
  <si>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</si>
  <si>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</si>
  <si>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</si>
  <si>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</si>
  <si>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</si>
  <si>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</si>
  <si>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</si>
  <si>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</si>
  <si>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</si>
  <si>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</si>
  <si>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</si>
  <si>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</si>
  <si>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</si>
  <si>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</si>
  <si>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</si>
  <si>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</si>
  <si>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</si>
  <si>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</si>
  <si>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</si>
  <si>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</si>
  <si>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</si>
  <si>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</si>
  <si>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</si>
  <si>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</si>
  <si>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</si>
  <si>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</si>
  <si>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</si>
  <si>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</si>
  <si>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</si>
  <si>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</si>
  <si>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</si>
  <si>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</si>
  <si>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</si>
  <si>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</si>
  <si>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</si>
  <si>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</si>
  <si>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</si>
  <si>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</si>
  <si>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</si>
  <si>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</si>
  <si>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</si>
  <si>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</si>
  <si>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</si>
  <si>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</si>
  <si>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</si>
  <si>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</si>
  <si>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</si>
  <si>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</si>
  <si>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</si>
  <si>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</si>
  <si>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</si>
  <si>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</si>
  <si>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</si>
  <si>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</si>
  <si>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</si>
  <si>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</si>
  <si>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</si>
  <si>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</si>
  <si>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</si>
  <si>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</si>
  <si>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</si>
  <si>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</si>
  <si>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</si>
  <si>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</si>
  <si>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</si>
  <si>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</si>
  <si>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</si>
  <si>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</si>
  <si>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</si>
  <si>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</si>
  <si>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</si>
  <si>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</si>
  <si>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</si>
  <si>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</si>
  <si>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</si>
  <si>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</si>
  <si>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</si>
  <si>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</si>
  <si>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</si>
  <si>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</si>
  <si>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</si>
  <si>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</si>
  <si>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</si>
  <si>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</si>
  <si>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</si>
  <si>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</si>
  <si>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</si>
  <si>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</si>
  <si>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</si>
  <si>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</si>
  <si>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</si>
  <si>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</si>
  <si>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</si>
  <si>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</si>
  <si>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</si>
  <si>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</si>
  <si>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</si>
  <si>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</si>
  <si>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</si>
  <si>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</si>
  <si>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</si>
  <si>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</si>
  <si>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</si>
  <si>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</si>
  <si>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</si>
  <si>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</si>
  <si>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</si>
  <si>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</si>
  <si>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</si>
  <si>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</si>
  <si>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</si>
  <si>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</si>
  <si>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</si>
  <si>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</si>
  <si>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</si>
  <si>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</si>
  <si>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</si>
  <si>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</si>
  <si>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</si>
  <si>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</si>
  <si>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</si>
  <si>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</si>
  <si>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</si>
  <si>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</si>
  <si>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</si>
  <si>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</si>
  <si>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</si>
  <si>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</si>
  <si>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</si>
  <si>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</si>
  <si>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</si>
  <si>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</si>
  <si>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</si>
  <si>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</si>
  <si>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</si>
  <si>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</si>
  <si>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</si>
  <si>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</si>
  <si>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</si>
  <si>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</si>
  <si>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</si>
  <si>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</si>
  <si>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</si>
  <si>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</si>
  <si>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</si>
  <si>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</si>
  <si>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</si>
  <si>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</si>
  <si>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</si>
  <si>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</si>
  <si>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</si>
  <si>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</si>
  <si>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</si>
  <si>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</si>
  <si>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</si>
  <si>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</si>
  <si>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</si>
  <si>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</si>
  <si>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</si>
  <si>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</si>
  <si>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</si>
  <si>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</si>
  <si>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</si>
  <si>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</si>
  <si>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</si>
  <si>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</si>
  <si>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</si>
  <si>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</si>
  <si>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</si>
  <si>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</si>
  <si>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</si>
  <si>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</si>
  <si>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</si>
  <si>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</si>
  <si>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</si>
  <si>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</si>
  <si>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</si>
  <si>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</si>
  <si>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</si>
  <si>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</si>
  <si>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</si>
  <si>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</si>
  <si>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</si>
  <si>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</si>
  <si>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</si>
  <si>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</si>
  <si>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</si>
  <si>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</si>
  <si>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</si>
  <si>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</si>
  <si>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</si>
  <si>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</si>
  <si>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</si>
  <si>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</si>
  <si>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</si>
  <si>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</si>
  <si>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</si>
  <si>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</si>
  <si>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</si>
  <si>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</si>
  <si>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</si>
  <si>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</si>
  <si>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</si>
  <si>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</si>
  <si>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</si>
  <si>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</si>
  <si>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</si>
  <si>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</si>
  <si>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</si>
  <si>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</si>
  <si>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</si>
  <si>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</si>
  <si>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</si>
  <si>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</si>
  <si>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</si>
  <si>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</si>
  <si>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</si>
  <si>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</si>
  <si>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</si>
  <si>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</si>
  <si>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</si>
  <si>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</si>
  <si>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</si>
  <si>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</si>
  <si>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</si>
  <si>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</si>
  <si>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</si>
  <si>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</si>
  <si>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</si>
  <si>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</si>
  <si>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</si>
  <si>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</si>
  <si>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</si>
  <si>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</si>
  <si>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</si>
  <si>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</si>
  <si>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</si>
  <si>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</si>
  <si>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</si>
  <si>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</si>
  <si>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</si>
  <si>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</si>
  <si>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</si>
  <si>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</si>
  <si>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</si>
  <si>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</si>
  <si>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</si>
  <si>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</si>
  <si>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</si>
  <si>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</si>
  <si>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</si>
  <si>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</si>
  <si>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</si>
  <si>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</si>
  <si>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</si>
  <si>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</si>
  <si>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</si>
  <si>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</si>
  <si>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</si>
  <si>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</si>
  <si>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</si>
  <si>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</si>
  <si>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</si>
  <si>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</si>
  <si>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</si>
  <si>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</si>
  <si>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</si>
  <si>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</si>
  <si>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</si>
  <si>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</si>
  <si>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</si>
  <si>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</si>
  <si>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</si>
  <si>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</si>
  <si>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</si>
  <si>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</si>
  <si>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</si>
  <si>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</si>
  <si>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</si>
  <si>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</si>
  <si>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</si>
  <si>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</si>
  <si>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</si>
  <si>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</si>
  <si>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</si>
  <si>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</si>
  <si>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</si>
  <si>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</si>
  <si>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</si>
  <si>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</si>
  <si>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</si>
  <si>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</si>
  <si>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</si>
  <si>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</si>
  <si>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</si>
  <si>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</si>
  <si>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</si>
  <si>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</si>
  <si>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</si>
  <si>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</si>
  <si>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</si>
  <si>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</si>
  <si>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</si>
  <si>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</si>
  <si>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</si>
  <si>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</si>
  <si>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</si>
  <si>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</si>
  <si>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</si>
  <si>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</si>
  <si>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</si>
  <si>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</si>
  <si>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</si>
  <si>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</si>
  <si>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</si>
  <si>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</si>
  <si>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</si>
  <si>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</si>
  <si>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</si>
  <si>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</si>
  <si>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</si>
  <si>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</si>
  <si>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</si>
  <si>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</si>
  <si>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</si>
  <si>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</si>
  <si>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</si>
  <si>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</si>
  <si>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</si>
  <si>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</si>
  <si>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</si>
  <si>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</si>
  <si>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</si>
  <si>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</si>
  <si>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</si>
  <si>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</si>
  <si>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</si>
  <si>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</si>
  <si>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</si>
  <si>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</si>
  <si>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</si>
  <si>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</si>
  <si>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</si>
  <si>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</si>
  <si>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</si>
  <si>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</si>
  <si>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</si>
  <si>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</si>
  <si>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</si>
  <si>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</si>
  <si>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</si>
  <si>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</si>
  <si>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</si>
  <si>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</si>
  <si>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</si>
  <si>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</si>
  <si>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</si>
  <si>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</si>
  <si>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</si>
  <si>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</si>
  <si>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</si>
  <si>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</si>
  <si>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</si>
  <si>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</si>
  <si>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</si>
  <si>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</si>
  <si>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</si>
  <si>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</si>
  <si>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</si>
  <si>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</si>
  <si>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</si>
  <si>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</si>
  <si>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</si>
  <si>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</si>
  <si>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</si>
  <si>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</si>
  <si>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</si>
  <si>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</si>
  <si>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</si>
  <si>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</si>
  <si>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</si>
  <si>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</si>
  <si>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</si>
  <si>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</si>
  <si>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</si>
  <si>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</si>
  <si>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</si>
  <si>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</si>
  <si>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</si>
  <si>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</si>
  <si>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</si>
  <si>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</si>
  <si>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</si>
  <si>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</si>
  <si>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</si>
  <si>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</si>
  <si>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</si>
  <si>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</si>
  <si>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</si>
  <si>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</si>
  <si>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</si>
  <si>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</si>
  <si>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</si>
  <si>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</si>
  <si>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</si>
  <si>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</si>
  <si>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</si>
  <si>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</si>
  <si>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</si>
  <si>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</si>
  <si>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</si>
  <si>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</si>
  <si>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</si>
  <si>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</si>
  <si>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</si>
  <si>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</si>
  <si>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</si>
  <si>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</si>
  <si>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</si>
  <si>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</si>
  <si>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</si>
  <si>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</si>
  <si>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</si>
  <si>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</si>
  <si>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</si>
  <si>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</si>
  <si>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</si>
  <si>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</si>
  <si>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</si>
  <si>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</si>
  <si>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</si>
  <si>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</si>
  <si>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</si>
  <si>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</si>
  <si>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</si>
  <si>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</si>
  <si>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</si>
  <si>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</si>
  <si>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</si>
  <si>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</si>
  <si>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</si>
  <si>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</si>
  <si>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</si>
  <si>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</si>
  <si>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</si>
  <si>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</si>
  <si>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</si>
  <si>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</si>
  <si>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</si>
  <si>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</si>
  <si>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</si>
  <si>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</si>
  <si>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</si>
  <si>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</si>
  <si>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</si>
  <si>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</si>
  <si>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</si>
  <si>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</si>
  <si>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</si>
  <si>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</si>
  <si>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</si>
  <si>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</si>
  <si>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</si>
  <si>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</si>
  <si>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</si>
  <si>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</si>
  <si>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</si>
  <si>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</si>
  <si>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</si>
  <si>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</si>
  <si>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</si>
  <si>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</si>
  <si>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</si>
  <si>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</si>
  <si>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</si>
  <si>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</si>
  <si>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</si>
  <si>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</si>
  <si>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</si>
  <si>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</si>
  <si>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</si>
  <si>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</si>
  <si>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</si>
  <si>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</si>
  <si>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</si>
  <si>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</si>
  <si>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</si>
  <si>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</si>
  <si>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</si>
  <si>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</si>
  <si>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</si>
  <si>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</si>
  <si>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</si>
  <si>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</si>
  <si>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</si>
  <si>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</si>
  <si>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</si>
  <si>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</si>
  <si>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</si>
  <si>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</si>
  <si>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</si>
  <si>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</si>
  <si>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</si>
  <si>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</si>
  <si>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</si>
  <si>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</si>
  <si>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</si>
  <si>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</si>
  <si>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</si>
  <si>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</si>
  <si>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</si>
  <si>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</si>
  <si>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</si>
  <si>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</si>
  <si>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</si>
  <si>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</si>
  <si>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</si>
  <si>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</si>
  <si>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</si>
  <si>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</si>
  <si>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</si>
  <si>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</si>
  <si>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</si>
  <si>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</si>
  <si>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</si>
  <si>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</si>
  <si>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</si>
  <si>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</si>
  <si>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</si>
  <si>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</si>
  <si>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</si>
  <si>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</si>
  <si>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</si>
  <si>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</si>
  <si>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</si>
  <si>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</si>
  <si>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</si>
  <si>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</si>
  <si>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</si>
  <si>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</si>
  <si>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</si>
  <si>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</si>
  <si>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</si>
  <si>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</si>
  <si>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</si>
  <si>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</si>
  <si>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</si>
  <si>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</si>
  <si>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</si>
  <si>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</si>
  <si>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</si>
  <si>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</si>
  <si>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</si>
  <si>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</si>
  <si>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</si>
  <si>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</si>
  <si>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</si>
  <si>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</si>
  <si>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</si>
  <si>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</si>
  <si>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</si>
  <si>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</si>
  <si>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</si>
  <si>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</si>
  <si>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</si>
  <si>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</si>
  <si>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</si>
  <si>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</si>
  <si>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</si>
  <si>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</si>
  <si>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</si>
  <si>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</si>
  <si>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</si>
  <si>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</si>
  <si>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</si>
  <si>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</si>
  <si>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</si>
  <si>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</si>
  <si>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</si>
  <si>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</si>
  <si>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</si>
  <si>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</si>
  <si>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</si>
  <si>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</si>
  <si>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</si>
  <si>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</si>
  <si>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</si>
  <si>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</si>
  <si>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</si>
  <si>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</si>
  <si>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</si>
  <si>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</si>
  <si>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</si>
  <si>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</si>
  <si>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</si>
  <si>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</si>
  <si>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</si>
  <si>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</si>
  <si>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</si>
  <si>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</si>
  <si>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</si>
  <si>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</si>
  <si>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</si>
  <si>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</si>
  <si>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</si>
  <si>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</si>
  <si>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</si>
  <si>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</si>
  <si>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</si>
  <si>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</si>
  <si>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</si>
  <si>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</si>
  <si>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</si>
  <si>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</si>
  <si>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</si>
  <si>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</si>
  <si>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</si>
  <si>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</si>
  <si>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</si>
  <si>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</si>
  <si>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</si>
  <si>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</si>
  <si>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</si>
  <si>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</si>
  <si>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</si>
  <si>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</si>
  <si>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</si>
  <si>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</si>
  <si>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</si>
  <si>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</si>
  <si>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</si>
  <si>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</si>
  <si>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</si>
  <si>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</si>
  <si>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</si>
  <si>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</si>
  <si>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</si>
  <si>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</si>
  <si>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</si>
  <si>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</si>
  <si>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</si>
  <si>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</si>
  <si>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</si>
  <si>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</si>
  <si>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</si>
  <si>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</si>
  <si>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</si>
  <si>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</si>
  <si>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</si>
  <si>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</si>
  <si>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</si>
  <si>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</si>
  <si>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</si>
  <si>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</si>
  <si>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</si>
  <si>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</si>
  <si>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</si>
  <si>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</si>
  <si>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</si>
  <si>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</si>
  <si>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</si>
  <si>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</si>
  <si>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</si>
  <si>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</si>
  <si>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</si>
  <si>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</si>
  <si>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</si>
  <si>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</si>
  <si>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</si>
  <si>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</si>
  <si>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</si>
  <si>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</si>
  <si>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</si>
  <si>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</si>
  <si>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</si>
  <si>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</si>
  <si>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</si>
  <si>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</si>
  <si>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</si>
  <si>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</si>
  <si>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</si>
  <si>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</si>
  <si>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</si>
  <si>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</si>
  <si>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</si>
  <si>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</si>
  <si>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</si>
  <si>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</si>
  <si>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</si>
  <si>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</si>
  <si>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</si>
  <si>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</si>
  <si>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</si>
  <si>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</si>
  <si>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</si>
  <si>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</si>
  <si>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</si>
  <si>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</si>
  <si>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</si>
  <si>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</si>
  <si>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</si>
  <si>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</si>
  <si>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</si>
  <si>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</si>
  <si>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</si>
  <si>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</si>
  <si>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</si>
  <si>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</si>
  <si>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</si>
  <si>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</si>
  <si>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</si>
  <si>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</si>
  <si>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</si>
  <si>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</si>
  <si>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</si>
  <si>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</si>
  <si>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</si>
  <si>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</si>
  <si>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</si>
  <si>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</si>
  <si>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</si>
  <si>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</si>
  <si>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</si>
  <si>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</si>
  <si>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</si>
  <si>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</si>
  <si>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</si>
  <si>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</si>
  <si>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</si>
  <si>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</si>
  <si>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</si>
  <si>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</si>
  <si>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</si>
  <si>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</si>
  <si>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</si>
  <si>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</si>
  <si>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</si>
  <si>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</si>
  <si>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</si>
  <si>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</si>
  <si>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</si>
  <si>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</si>
  <si>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</si>
  <si>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</si>
  <si>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</si>
  <si>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</si>
  <si>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</si>
  <si>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</si>
  <si>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</si>
  <si>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</si>
  <si>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</si>
  <si>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</si>
  <si>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</si>
  <si>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</si>
  <si>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</si>
  <si>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</si>
  <si>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</si>
  <si>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</si>
  <si>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</si>
  <si>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</si>
  <si>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</si>
  <si>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</si>
  <si>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</si>
  <si>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</si>
  <si>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</si>
  <si>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</si>
  <si>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</si>
  <si>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</si>
  <si>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</si>
  <si>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</si>
  <si>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</si>
  <si>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</si>
  <si>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</si>
  <si>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</si>
  <si>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</si>
  <si>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</si>
  <si>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</si>
  <si>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</si>
  <si>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</si>
  <si>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</si>
  <si>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</si>
  <si>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</si>
  <si>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</si>
  <si>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</si>
  <si>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</si>
  <si>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</si>
  <si>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</si>
  <si>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</si>
  <si>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</si>
  <si>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</si>
  <si>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</si>
  <si>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</si>
  <si>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</si>
  <si>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</si>
  <si>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</si>
  <si>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</si>
  <si>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</si>
  <si>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</si>
  <si>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</si>
  <si>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</si>
  <si>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</si>
  <si>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</si>
  <si>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</si>
  <si>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</si>
  <si>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</si>
  <si>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</si>
  <si>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</si>
  <si>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</si>
  <si>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</si>
  <si>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</si>
  <si>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</si>
  <si>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</si>
  <si>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</si>
  <si>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</si>
  <si>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</si>
  <si>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</si>
  <si>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</si>
  <si>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</si>
  <si>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</si>
  <si>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</si>
  <si>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</si>
  <si>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</si>
  <si>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</si>
  <si>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</si>
  <si>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</si>
  <si>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</si>
  <si>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</si>
  <si>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</si>
  <si>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</si>
  <si>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</si>
  <si>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</si>
  <si>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</si>
  <si>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</si>
  <si>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</si>
  <si>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</si>
  <si>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</si>
  <si>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</si>
  <si>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</si>
  <si>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</si>
  <si>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</si>
  <si>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</si>
  <si>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</si>
  <si>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</si>
  <si>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</si>
  <si>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</si>
  <si>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</si>
  <si>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</si>
  <si>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</si>
  <si>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</si>
  <si>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</si>
  <si>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</si>
  <si>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</si>
  <si>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</si>
  <si>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</si>
  <si>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</si>
  <si>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</si>
  <si>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</si>
  <si>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</si>
  <si>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</si>
  <si>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</si>
  <si>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</si>
  <si>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</si>
  <si>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</si>
  <si>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</si>
  <si>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</si>
  <si>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</si>
  <si>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</si>
  <si>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</si>
  <si>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</si>
  <si>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</si>
  <si>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</si>
  <si>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</si>
  <si>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</si>
  <si>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</si>
  <si>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</si>
  <si>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</si>
  <si>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</si>
  <si>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</si>
  <si>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</si>
  <si>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</si>
  <si>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</si>
  <si>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</si>
  <si>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</si>
  <si>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</si>
  <si>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</si>
  <si>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</si>
  <si>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</si>
  <si>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</si>
  <si>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</si>
  <si>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</si>
  <si>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</si>
  <si>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</si>
  <si>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</si>
  <si>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</si>
  <si>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</si>
  <si>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</si>
  <si>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</si>
  <si>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</si>
  <si>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</si>
  <si>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</si>
  <si>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</si>
  <si>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</si>
  <si>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</si>
  <si>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</si>
  <si>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</si>
  <si>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</si>
  <si>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</si>
  <si>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</si>
  <si>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</si>
  <si>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</si>
  <si>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</si>
  <si>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</si>
  <si>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</si>
  <si>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</si>
  <si>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</si>
  <si>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</si>
  <si>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</si>
  <si>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</si>
  <si>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</si>
  <si>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</si>
  <si>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</si>
  <si>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</si>
  <si>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</si>
  <si>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</si>
  <si>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</si>
  <si>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</si>
  <si>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</si>
  <si>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</si>
  <si>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</si>
  <si>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</si>
  <si>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</si>
  <si>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</si>
  <si>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</si>
  <si>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</si>
  <si>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</si>
  <si>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</si>
  <si>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</si>
  <si>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</si>
  <si>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</si>
  <si>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</si>
  <si>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</si>
  <si>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</si>
  <si>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</si>
  <si>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</si>
  <si>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</si>
  <si>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</si>
  <si>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</si>
  <si>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</si>
  <si>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</si>
  <si>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</si>
  <si>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</si>
  <si>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</si>
  <si>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</si>
  <si>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</si>
  <si>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</si>
  <si>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</si>
  <si>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</si>
  <si>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</si>
  <si>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</si>
  <si>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</si>
  <si>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</si>
  <si>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</si>
  <si>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</si>
  <si>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</si>
  <si>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</si>
  <si>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</si>
  <si>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</si>
  <si>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</si>
  <si>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</si>
  <si>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</si>
  <si>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</si>
  <si>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</si>
  <si>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</si>
  <si>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</si>
  <si>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</si>
  <si>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</si>
  <si>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</si>
  <si>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</si>
  <si>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</si>
  <si>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</si>
  <si>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</si>
  <si>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</si>
  <si>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</si>
  <si>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</si>
  <si>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</si>
  <si>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</si>
  <si>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</si>
  <si>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</si>
  <si>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</si>
  <si>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</si>
  <si>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</si>
  <si>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</si>
  <si>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</si>
  <si>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</si>
  <si>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</si>
  <si>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</si>
  <si>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</si>
  <si>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</si>
  <si>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</si>
  <si>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</si>
  <si>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</si>
  <si>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</si>
  <si>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</si>
  <si>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</si>
  <si>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</si>
  <si>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</si>
  <si>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</si>
  <si>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</si>
  <si>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</si>
  <si>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</si>
  <si>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</si>
  <si>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</si>
  <si>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</si>
  <si>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</si>
  <si>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</si>
  <si>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</si>
  <si>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</si>
  <si>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</si>
  <si>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</si>
  <si>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</si>
  <si>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</si>
  <si>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</si>
  <si>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</si>
  <si>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</si>
  <si>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</si>
  <si>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</si>
  <si>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</si>
  <si>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</si>
  <si>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</si>
  <si>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</si>
  <si>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</si>
  <si>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</si>
  <si>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</si>
  <si>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</si>
  <si>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</si>
  <si>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</si>
  <si>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</si>
  <si>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</si>
  <si>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</si>
  <si>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</si>
  <si>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</si>
  <si>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</si>
  <si>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</si>
  <si>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</si>
  <si>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</si>
  <si>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</si>
  <si>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</si>
  <si>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</si>
  <si>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</si>
  <si>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</si>
  <si>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</si>
  <si>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</si>
  <si>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</si>
  <si>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</si>
  <si>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</si>
  <si>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</si>
  <si>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</si>
  <si>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</si>
  <si>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</si>
  <si>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</si>
  <si>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</si>
  <si>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</si>
  <si>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</si>
  <si>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</si>
  <si>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</si>
  <si>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</si>
  <si>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</si>
  <si>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</si>
  <si>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</si>
  <si>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</si>
  <si>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</si>
  <si>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</si>
  <si>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</si>
  <si>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</si>
  <si>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</si>
  <si>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</si>
  <si>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</si>
  <si>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</si>
  <si>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</si>
  <si>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</si>
  <si>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</si>
  <si>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</si>
  <si>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</si>
  <si>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</si>
  <si>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</si>
  <si>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</si>
  <si>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</si>
  <si>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</si>
  <si>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</si>
  <si>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</si>
  <si>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</si>
  <si>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</si>
  <si>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</si>
  <si>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</si>
  <si>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</si>
  <si>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</si>
  <si>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</si>
  <si>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</si>
  <si>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</si>
  <si>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</si>
  <si>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</si>
  <si>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</si>
  <si>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</si>
  <si>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</si>
  <si>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</si>
  <si>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</si>
  <si>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</si>
  <si>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</si>
  <si>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</si>
  <si>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</si>
  <si>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</si>
  <si>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</si>
  <si>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</si>
  <si>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</si>
  <si>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</si>
  <si>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</si>
  <si>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</si>
  <si>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</si>
  <si>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</si>
  <si>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</si>
  <si>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</si>
  <si>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</si>
  <si>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</si>
  <si>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</si>
  <si>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</si>
  <si>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</si>
  <si>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</si>
  <si>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</si>
  <si>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</si>
  <si>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</si>
  <si>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</si>
  <si>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</si>
  <si>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</si>
  <si>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</si>
  <si>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</si>
  <si>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</si>
  <si>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</si>
  <si>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</si>
  <si>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</si>
  <si>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</si>
  <si>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</si>
  <si>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</si>
  <si>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</si>
  <si>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</si>
  <si>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</si>
  <si>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</si>
  <si>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</si>
  <si>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</si>
  <si>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</si>
  <si>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</si>
  <si>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</si>
  <si>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</si>
  <si>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</si>
  <si>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</si>
  <si>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</si>
  <si>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</si>
  <si>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</si>
  <si>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</si>
  <si>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</si>
  <si>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</si>
  <si>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</si>
  <si>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</si>
  <si>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</si>
  <si>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</si>
  <si>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</si>
  <si>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</si>
  <si>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</si>
  <si>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</si>
  <si>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</si>
  <si>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</si>
  <si>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</si>
  <si>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</si>
  <si>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</si>
  <si>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</si>
  <si>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</si>
  <si>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</si>
  <si>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</si>
  <si>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</si>
  <si>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</si>
  <si>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</si>
  <si>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</si>
  <si>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</si>
  <si>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</si>
  <si>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</si>
  <si>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</si>
  <si>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</si>
  <si>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</si>
  <si>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</si>
  <si>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</si>
  <si>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</si>
  <si>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</si>
  <si>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</si>
  <si>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</si>
  <si>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</si>
  <si>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</si>
  <si>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</si>
  <si>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</si>
  <si>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</si>
  <si>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</si>
  <si>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</si>
  <si>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</si>
  <si>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</si>
  <si>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</si>
  <si>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</si>
  <si>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</si>
  <si>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</si>
  <si>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</si>
  <si>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</si>
  <si>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</si>
  <si>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</si>
  <si>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</si>
  <si>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</si>
  <si>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</si>
  <si>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</si>
  <si>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</si>
  <si>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</si>
  <si>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</si>
  <si>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</si>
  <si>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</si>
  <si>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</si>
  <si>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</si>
  <si>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</si>
  <si>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</si>
  <si>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</si>
  <si>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</si>
  <si>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</si>
  <si>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</si>
  <si>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</si>
  <si>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</si>
  <si>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</si>
  <si>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</si>
  <si>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</si>
  <si>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</si>
  <si>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</si>
  <si>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</si>
  <si>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</si>
  <si>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</si>
  <si>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</si>
  <si>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</si>
  <si>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</si>
  <si>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</si>
  <si>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</si>
  <si>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</si>
  <si>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</si>
  <si>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</si>
  <si>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</si>
  <si>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</si>
  <si>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</si>
  <si>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</si>
  <si>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</si>
  <si>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</si>
  <si>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</si>
  <si>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</si>
  <si>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</si>
  <si>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</si>
  <si>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</si>
  <si>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</si>
  <si>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</si>
  <si>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</si>
  <si>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</si>
  <si>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</si>
  <si>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</si>
  <si>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</si>
  <si>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</si>
  <si>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</si>
  <si>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</si>
  <si>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</si>
  <si>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</si>
  <si>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</si>
  <si>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</si>
  <si>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</si>
  <si>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</si>
  <si>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</si>
  <si>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</si>
  <si>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</si>
  <si>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</si>
  <si>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</si>
  <si>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</si>
  <si>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</si>
  <si>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</si>
  <si>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</si>
  <si>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</si>
  <si>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</si>
  <si>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</si>
  <si>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</si>
  <si>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</si>
  <si>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</si>
  <si>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</si>
  <si>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</si>
  <si>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</si>
  <si>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</si>
  <si>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</si>
  <si>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</si>
  <si>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</si>
  <si>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</si>
  <si>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</si>
  <si>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</si>
  <si>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</si>
  <si>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</si>
  <si>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</si>
  <si>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</si>
  <si>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</si>
  <si>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</si>
  <si>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</si>
  <si>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</si>
  <si>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</si>
  <si>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</si>
  <si>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</si>
  <si>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</si>
  <si>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</si>
  <si>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</si>
  <si>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</si>
  <si>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</si>
  <si>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</si>
  <si>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</si>
  <si>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</si>
  <si>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</si>
  <si>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</si>
  <si>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</si>
  <si>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</si>
  <si>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</si>
  <si>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</si>
  <si>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</si>
  <si>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</si>
  <si>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</si>
  <si>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</si>
  <si>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</si>
  <si>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</si>
  <si>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</si>
  <si>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</si>
  <si>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</si>
  <si>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</si>
  <si>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</si>
  <si>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</si>
  <si>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</si>
  <si>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</si>
  <si>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</si>
  <si>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</si>
  <si>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</si>
  <si>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</si>
  <si>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</si>
  <si>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</si>
  <si>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</si>
  <si>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</si>
  <si>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</si>
  <si>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</si>
  <si>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</si>
  <si>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</si>
  <si>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</si>
  <si>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</si>
  <si>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</si>
  <si>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</si>
  <si>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</si>
  <si>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</si>
  <si>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</si>
  <si>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</si>
  <si>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</si>
  <si>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</si>
  <si>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</si>
  <si>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</si>
  <si>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</si>
  <si>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</si>
  <si>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</si>
  <si>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</si>
  <si>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</si>
  <si>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</si>
  <si>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</si>
  <si>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</si>
  <si>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</si>
  <si>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</si>
  <si>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</si>
  <si>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</si>
  <si>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</si>
  <si>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</si>
  <si>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</si>
  <si>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</si>
  <si>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</si>
  <si>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</si>
  <si>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</si>
  <si>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</si>
  <si>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</si>
  <si>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</si>
  <si>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</si>
  <si>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</si>
  <si>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</si>
  <si>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</si>
  <si>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</si>
  <si>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</si>
  <si>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</si>
  <si>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</si>
  <si>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</si>
  <si>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</si>
  <si>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</si>
  <si>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</si>
  <si>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</si>
  <si>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</si>
  <si>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</si>
  <si>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</si>
  <si>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</si>
  <si>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</si>
  <si>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</si>
  <si>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</si>
  <si>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</si>
  <si>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</si>
  <si>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</si>
  <si>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</si>
  <si>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</si>
  <si>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</si>
  <si>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</si>
  <si>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</si>
  <si>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</si>
  <si>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</si>
  <si>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</si>
  <si>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</si>
  <si>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</si>
  <si>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</si>
  <si>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</si>
  <si>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</si>
  <si>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</si>
  <si>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</si>
  <si>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</si>
  <si>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</si>
  <si>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</si>
  <si>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</si>
  <si>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</si>
  <si>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</si>
  <si>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</si>
  <si>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</si>
  <si>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</si>
  <si>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</si>
  <si>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</si>
  <si>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</si>
  <si>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</si>
  <si>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</si>
  <si>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</si>
  <si>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</si>
  <si>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</si>
  <si>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</si>
  <si>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</si>
  <si>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</si>
  <si>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</si>
  <si>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</si>
  <si>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</si>
  <si>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</si>
  <si>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</si>
  <si>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</si>
  <si>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</si>
  <si>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</si>
  <si>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</si>
  <si>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</si>
  <si>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</si>
  <si>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</si>
  <si>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</si>
  <si>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</si>
  <si>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</si>
  <si>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</si>
  <si>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</si>
  <si>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</si>
  <si>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</si>
  <si>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</si>
  <si>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</si>
  <si>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</si>
  <si>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</si>
  <si>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</si>
  <si>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</si>
  <si>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</si>
  <si>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</si>
  <si>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</si>
  <si>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</si>
  <si>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</si>
  <si>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</si>
  <si>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</si>
  <si>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</si>
  <si>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</si>
  <si>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</si>
  <si>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</si>
  <si>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</si>
  <si>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</si>
  <si>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</si>
  <si>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</si>
  <si>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</si>
  <si>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</si>
  <si>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</si>
  <si>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</si>
  <si>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</si>
  <si>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</si>
  <si>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</si>
  <si>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</si>
  <si>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</si>
  <si>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</si>
  <si>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</si>
  <si>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</si>
  <si>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</si>
  <si>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</si>
  <si>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</si>
  <si>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</si>
  <si>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</si>
  <si>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</si>
  <si>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</si>
  <si>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</si>
  <si>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</si>
  <si>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</si>
  <si>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</si>
  <si>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</si>
  <si>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</si>
  <si>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</si>
  <si>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</si>
  <si>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</si>
  <si>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</si>
  <si>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</si>
  <si>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</si>
  <si>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</si>
  <si>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</si>
  <si>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</si>
  <si>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</si>
  <si>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</si>
  <si>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</si>
  <si>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</si>
  <si>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</si>
  <si>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</si>
  <si>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</si>
  <si>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</si>
  <si>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</si>
  <si>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</si>
  <si>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</si>
  <si>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</si>
  <si>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</si>
  <si>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</si>
  <si>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</si>
  <si>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</si>
  <si>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</si>
  <si>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</si>
  <si>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</si>
  <si>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</si>
  <si>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</si>
  <si>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</si>
  <si>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</si>
  <si>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</si>
  <si>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</si>
  <si>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</si>
  <si>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</si>
  <si>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</si>
  <si>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</si>
  <si>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</si>
  <si>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</si>
  <si>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</si>
  <si>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</si>
  <si>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</si>
  <si>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</si>
  <si>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</si>
  <si>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</si>
  <si>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</si>
  <si>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</si>
  <si>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</si>
  <si>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</si>
  <si>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</si>
  <si>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</si>
  <si>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</si>
  <si>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</si>
  <si>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</si>
  <si>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</si>
  <si>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</si>
  <si>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</si>
  <si>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</si>
  <si>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</si>
  <si>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</si>
  <si>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</si>
  <si>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</si>
  <si>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</si>
  <si>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</si>
  <si>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</si>
  <si>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</si>
  <si>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</si>
  <si>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</si>
  <si>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</si>
  <si>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</si>
  <si>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</si>
  <si>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</si>
  <si>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</si>
  <si>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</si>
  <si>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</si>
  <si>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</si>
  <si>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</si>
  <si>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</si>
  <si>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</si>
  <si>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</si>
  <si>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</si>
  <si>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</si>
  <si>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</si>
  <si>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</si>
  <si>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</si>
  <si>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</si>
  <si>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</si>
  <si>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</si>
  <si>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</si>
  <si>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</si>
  <si>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</si>
  <si>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</si>
  <si>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</si>
  <si>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</si>
  <si>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</si>
  <si>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</si>
  <si>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</si>
  <si>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</si>
  <si>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</si>
  <si>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</si>
  <si>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</si>
  <si>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</si>
  <si>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</si>
  <si>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</si>
  <si>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</si>
  <si>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</si>
  <si>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</si>
  <si>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</si>
  <si>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</si>
  <si>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</si>
  <si>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</si>
  <si>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</si>
  <si>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</si>
  <si>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</si>
  <si>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</si>
  <si>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</si>
  <si>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</si>
  <si>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</si>
  <si>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</si>
  <si>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</si>
  <si>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</si>
  <si>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</si>
  <si>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</si>
  <si>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</si>
  <si>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</si>
  <si>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</si>
  <si>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</si>
  <si>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</si>
  <si>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</si>
  <si>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</si>
  <si>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</si>
  <si>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</si>
  <si>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</si>
  <si>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</si>
  <si>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</si>
  <si>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</si>
  <si>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</si>
  <si>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</si>
  <si>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</si>
  <si>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</si>
  <si>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</si>
  <si>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</si>
  <si>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</si>
  <si>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</si>
  <si>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</si>
  <si>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</si>
  <si>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</si>
  <si>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</si>
  <si>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</si>
  <si>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</si>
  <si>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</si>
  <si>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</si>
  <si>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</si>
  <si>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</si>
  <si>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</si>
  <si>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</si>
  <si>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</si>
  <si>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</si>
  <si>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</si>
  <si>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</si>
  <si>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</si>
  <si>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</si>
  <si>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</si>
  <si>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</si>
  <si>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</si>
  <si>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</si>
  <si>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</si>
  <si>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</si>
  <si>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</si>
  <si>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</si>
  <si>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</si>
  <si>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</si>
  <si>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</si>
  <si>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</si>
  <si>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</si>
  <si>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</si>
  <si>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</si>
  <si>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</si>
  <si>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</si>
  <si>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</si>
  <si>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</si>
  <si>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</si>
  <si>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</si>
  <si>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</si>
  <si>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</si>
  <si>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</si>
  <si>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</si>
  <si>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</si>
  <si>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</si>
  <si>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</si>
  <si>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</si>
  <si>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</si>
  <si>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</si>
  <si>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</si>
  <si>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</si>
  <si>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</si>
  <si>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</si>
  <si>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</si>
  <si>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</si>
  <si>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</si>
  <si>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</si>
  <si>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</si>
  <si>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</si>
  <si>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</si>
  <si>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</si>
  <si>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</si>
  <si>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</si>
  <si>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</si>
  <si>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</si>
  <si>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</si>
  <si>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</si>
  <si>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</si>
  <si>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</si>
  <si>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</si>
  <si>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</si>
  <si>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</si>
  <si>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</si>
  <si>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</si>
  <si>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</si>
  <si>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</si>
  <si>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</si>
  <si>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</si>
  <si>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</si>
  <si>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</si>
  <si>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</si>
  <si>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</si>
  <si>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</si>
  <si>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</si>
  <si>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</si>
  <si>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</si>
  <si>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</si>
  <si>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</si>
  <si>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</si>
  <si>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</si>
  <si>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</si>
  <si>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</si>
  <si>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</si>
  <si>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</si>
  <si>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</si>
  <si>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</si>
  <si>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</si>
  <si>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</si>
  <si>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</si>
  <si>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</si>
  <si>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</si>
  <si>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</si>
  <si>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</si>
  <si>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</si>
  <si>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</si>
  <si>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</si>
  <si>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</si>
  <si>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</si>
  <si>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</si>
  <si>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</si>
  <si>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</si>
  <si>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</si>
  <si>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</si>
  <si>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</si>
  <si>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</si>
  <si>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</si>
  <si>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</si>
  <si>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</si>
  <si>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</si>
  <si>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</si>
  <si>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</si>
  <si>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</si>
  <si>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</si>
  <si>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</si>
  <si>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</si>
  <si>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</si>
  <si>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</si>
  <si>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</si>
  <si>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</si>
  <si>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</si>
  <si>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</si>
  <si>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</si>
  <si>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</si>
  <si>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</si>
  <si>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</si>
  <si>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</si>
  <si>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</si>
  <si>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</si>
  <si>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</si>
  <si>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</si>
  <si>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</si>
  <si>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</si>
  <si>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</si>
  <si>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</si>
  <si>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</si>
  <si>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</si>
  <si>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</si>
  <si>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</si>
  <si>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</si>
  <si>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</si>
  <si>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</si>
  <si>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</si>
  <si>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</si>
  <si>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</si>
  <si>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</si>
  <si>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</si>
  <si>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</si>
  <si>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</si>
  <si>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</si>
  <si>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</si>
  <si>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</si>
  <si>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</si>
  <si>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</si>
  <si>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</si>
  <si>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</si>
  <si>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</si>
  <si>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</si>
  <si>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</si>
  <si>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</si>
  <si>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</si>
  <si>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</si>
  <si>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</si>
  <si>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</si>
  <si>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</si>
  <si>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</si>
  <si>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</si>
  <si>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</si>
  <si>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</si>
  <si>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</si>
  <si>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</si>
  <si>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</si>
  <si>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</si>
  <si>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</si>
  <si>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</si>
  <si>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</si>
  <si>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</si>
  <si>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</si>
  <si>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</si>
  <si>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</si>
  <si>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</si>
  <si>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</si>
  <si>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</si>
  <si>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</si>
  <si>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</si>
  <si>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</si>
  <si>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</si>
  <si>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</si>
  <si>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</si>
  <si>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</si>
  <si>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</si>
  <si>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</si>
  <si>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</si>
  <si>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</si>
  <si>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</si>
  <si>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</si>
  <si>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</si>
  <si>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</si>
  <si>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</si>
  <si>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</si>
  <si>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</si>
  <si>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</si>
  <si>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</si>
  <si>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</si>
  <si>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</si>
  <si>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</si>
  <si>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</si>
  <si>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</si>
  <si>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</si>
  <si>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</si>
  <si>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</si>
  <si>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</si>
  <si>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</si>
  <si>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</si>
  <si>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</si>
  <si>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</si>
  <si>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</si>
  <si>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</si>
  <si>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</si>
  <si>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</si>
  <si>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</si>
  <si>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</si>
  <si>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</si>
  <si>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</si>
  <si>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</si>
  <si>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</si>
  <si>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</si>
  <si>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</si>
  <si>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</si>
  <si>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</si>
  <si>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</si>
  <si>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</si>
  <si>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</si>
  <si>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</si>
  <si>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</si>
  <si>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</si>
  <si>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</si>
  <si>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</si>
  <si>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</si>
  <si>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</si>
  <si>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</si>
  <si>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</si>
  <si>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</si>
  <si>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</si>
  <si>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</si>
  <si>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</si>
  <si>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</si>
  <si>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</si>
  <si>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</si>
  <si>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</si>
  <si>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</si>
  <si>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</si>
  <si>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</si>
  <si>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</si>
  <si>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</si>
  <si>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</si>
  <si>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</si>
  <si>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</si>
  <si>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</si>
  <si>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</si>
  <si>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</si>
  <si>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</si>
  <si>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</si>
  <si>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</si>
  <si>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</si>
  <si>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</si>
  <si>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</si>
  <si>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</si>
  <si>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</si>
  <si>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</si>
  <si>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</si>
  <si>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</si>
  <si>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</si>
  <si>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</si>
  <si>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</si>
  <si>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</si>
  <si>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</si>
  <si>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</si>
  <si>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</si>
  <si>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</si>
  <si>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</si>
  <si>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</si>
  <si>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</si>
  <si>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</si>
  <si>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</si>
  <si>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</si>
  <si>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</si>
  <si>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</si>
  <si>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</si>
  <si>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</si>
  <si>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</si>
  <si>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</si>
  <si>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</si>
  <si>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</si>
  <si>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</si>
  <si>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</si>
  <si>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</si>
  <si>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</si>
  <si>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</si>
  <si>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</si>
  <si>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</si>
  <si>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</si>
  <si>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</si>
  <si>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</si>
  <si>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</si>
  <si>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</si>
  <si>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</si>
  <si>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</si>
  <si>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</si>
  <si>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</si>
  <si>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</si>
  <si>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</si>
  <si>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</si>
  <si>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</si>
  <si>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</si>
  <si>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</si>
  <si>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</si>
  <si>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</si>
  <si>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</si>
  <si>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</si>
  <si>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</si>
  <si>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</si>
  <si>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</si>
  <si>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</si>
  <si>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</si>
  <si>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</si>
  <si>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</si>
  <si>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</si>
  <si>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</si>
  <si>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</si>
  <si>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</si>
  <si>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</si>
  <si>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</si>
  <si>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</si>
  <si>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</si>
  <si>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</si>
  <si>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</si>
  <si>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</si>
  <si>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</si>
  <si>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</si>
  <si>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</si>
  <si>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</si>
  <si>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</si>
  <si>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</si>
  <si>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</si>
  <si>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</si>
  <si>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</si>
  <si>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</si>
  <si>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</si>
  <si>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</si>
  <si>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</si>
  <si>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</si>
  <si>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</si>
  <si>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</si>
  <si>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</si>
  <si>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</si>
  <si>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</si>
  <si>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</si>
  <si>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</si>
  <si>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</si>
  <si>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</si>
  <si>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</si>
  <si>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</si>
  <si>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</si>
  <si>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</si>
  <si>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</si>
  <si>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</si>
  <si>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</si>
  <si>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</si>
  <si>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</si>
  <si>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</si>
  <si>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</si>
  <si>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</si>
  <si>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</si>
  <si>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</si>
  <si>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</si>
  <si>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</si>
  <si>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</si>
  <si>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</si>
  <si>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</si>
  <si>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</si>
  <si>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</si>
  <si>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</si>
  <si>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</si>
  <si>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</si>
  <si>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</si>
  <si>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</si>
  <si>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</si>
  <si>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</si>
  <si>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</si>
  <si>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</si>
  <si>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</si>
  <si>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</si>
  <si>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</si>
  <si>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</si>
  <si>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</si>
  <si>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</si>
  <si>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</si>
  <si>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</si>
  <si>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</si>
  <si>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</si>
  <si>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</si>
  <si>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</si>
  <si>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</si>
  <si>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</si>
  <si>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</si>
  <si>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</si>
  <si>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</si>
  <si>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</si>
  <si>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</si>
  <si>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</si>
  <si>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</si>
  <si>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</si>
  <si>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</si>
  <si>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</si>
  <si>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</si>
  <si>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</si>
  <si>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</si>
  <si>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</si>
  <si>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</si>
  <si>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</si>
  <si>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</si>
  <si>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</si>
  <si>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</si>
  <si>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</si>
  <si>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</si>
  <si>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</si>
  <si>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</si>
  <si>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</si>
  <si>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</si>
  <si>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</si>
  <si>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</si>
  <si>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</si>
  <si>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</si>
  <si>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</si>
  <si>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</si>
  <si>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</si>
  <si>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</si>
  <si>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</si>
  <si>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</si>
  <si>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</si>
  <si>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</si>
  <si>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</si>
  <si>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</si>
  <si>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</si>
  <si>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</si>
  <si>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</si>
  <si>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</si>
  <si>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</si>
  <si>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</si>
  <si>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</si>
  <si>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</si>
  <si>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</si>
  <si>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</si>
  <si>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</si>
  <si>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</si>
  <si>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</si>
  <si>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</si>
  <si>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</si>
  <si>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</si>
  <si>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</si>
  <si>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</si>
  <si>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</si>
  <si>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</si>
  <si>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</si>
  <si>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</si>
  <si>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</si>
  <si>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</si>
  <si>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</si>
  <si>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</si>
  <si>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</si>
  <si>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</si>
  <si>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</si>
  <si>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</si>
  <si>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</si>
  <si>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</si>
  <si>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</si>
  <si>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</si>
  <si>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</si>
  <si>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</si>
  <si>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</si>
  <si>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</si>
  <si>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</si>
  <si>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</si>
  <si>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</si>
  <si>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</si>
  <si>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</si>
  <si>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</si>
  <si>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</si>
  <si>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</si>
  <si>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</si>
  <si>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</si>
  <si>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</si>
  <si>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</si>
  <si>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</si>
  <si>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</si>
  <si>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</si>
  <si>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</si>
  <si>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</si>
  <si>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</si>
  <si>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</si>
  <si>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</si>
  <si>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</si>
  <si>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</si>
  <si>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</si>
  <si>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</si>
  <si>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</si>
  <si>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</si>
  <si>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</si>
  <si>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</si>
  <si>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</si>
  <si>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</si>
  <si>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</si>
  <si>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</si>
  <si>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</si>
  <si>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</si>
  <si>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</si>
  <si>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</si>
  <si>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</si>
  <si>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</si>
  <si>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</si>
  <si>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</si>
  <si>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</si>
  <si>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</si>
  <si>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</si>
  <si>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</si>
  <si>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</si>
  <si>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</si>
  <si>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</si>
  <si>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</si>
  <si>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</si>
  <si>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</si>
  <si>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</si>
  <si>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</si>
  <si>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</si>
  <si>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</si>
  <si>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</si>
  <si>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</si>
  <si>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</si>
  <si>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</si>
  <si>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</si>
  <si>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</si>
  <si>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</si>
  <si>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</si>
  <si>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</si>
  <si>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</si>
  <si>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</si>
  <si>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</si>
  <si>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</si>
  <si>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</si>
  <si>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</si>
  <si>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</si>
  <si>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</si>
  <si>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</si>
  <si>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</si>
  <si>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</si>
  <si>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</si>
  <si>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</si>
  <si>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</si>
  <si>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</si>
  <si>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</si>
  <si>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</si>
  <si>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</si>
  <si>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</si>
  <si>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</si>
  <si>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</si>
  <si>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</si>
  <si>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</si>
  <si>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</si>
  <si>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</si>
  <si>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</si>
  <si>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</si>
  <si>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</si>
  <si>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</si>
  <si>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</si>
  <si>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</si>
  <si>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</si>
  <si>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</si>
  <si>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</si>
  <si>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</si>
  <si>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</si>
  <si>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</si>
  <si>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</si>
  <si>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</si>
  <si>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</si>
  <si>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</si>
  <si>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</si>
  <si>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</si>
  <si>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</si>
  <si>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</si>
  <si>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</si>
  <si>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</si>
  <si>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</si>
  <si>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</si>
  <si>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</si>
  <si>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</si>
  <si>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</si>
  <si>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</si>
  <si>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</si>
  <si>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</si>
  <si>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</si>
  <si>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</si>
  <si>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</si>
  <si>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</si>
  <si>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</si>
  <si>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</si>
  <si>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</si>
  <si>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</si>
  <si>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</si>
  <si>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</si>
  <si>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</si>
  <si>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</si>
  <si>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</si>
  <si>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</si>
  <si>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</si>
  <si>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</si>
  <si>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</si>
  <si>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</si>
  <si>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</si>
  <si>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</si>
  <si>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</si>
  <si>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</si>
  <si>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</si>
  <si>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</si>
  <si>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</si>
  <si>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</si>
  <si>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</si>
  <si>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</si>
  <si>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</si>
  <si>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</si>
  <si>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</si>
  <si>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</si>
  <si>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</si>
  <si>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</si>
  <si>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</si>
  <si>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</si>
  <si>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</si>
  <si>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</si>
  <si>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</si>
  <si>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</si>
  <si>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</si>
  <si>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</si>
  <si>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</si>
  <si>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</si>
  <si>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</si>
  <si>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</si>
  <si>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</si>
  <si>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</si>
  <si>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</si>
  <si>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</si>
  <si>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</si>
  <si>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</si>
  <si>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</si>
  <si>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</si>
  <si>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</si>
  <si>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</si>
  <si>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</si>
  <si>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</si>
  <si>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</si>
  <si>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</si>
  <si>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</si>
  <si>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</si>
  <si>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</si>
  <si>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</si>
  <si>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</si>
  <si>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</si>
  <si>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</si>
  <si>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</si>
  <si>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</si>
  <si>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</si>
  <si>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</si>
  <si>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</si>
  <si>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</si>
  <si>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</si>
  <si>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</si>
  <si>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</si>
  <si>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</si>
  <si>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</si>
  <si>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</si>
  <si>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</si>
  <si>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</si>
  <si>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</si>
  <si>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</si>
  <si>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</si>
  <si>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</si>
  <si>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</si>
  <si>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</si>
  <si>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</si>
  <si>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</si>
  <si>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</si>
  <si>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</si>
  <si>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</si>
  <si>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</si>
  <si>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</si>
  <si>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</si>
  <si>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</si>
  <si>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</si>
  <si>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</si>
  <si>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</si>
  <si>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</si>
  <si>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</si>
  <si>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</si>
  <si>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</si>
  <si>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</si>
  <si>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</si>
  <si>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</si>
  <si>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</si>
  <si>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</si>
  <si>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</si>
  <si>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</si>
  <si>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</si>
  <si>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</si>
  <si>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</si>
  <si>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</si>
  <si>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</si>
  <si>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</si>
  <si>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</si>
  <si>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</si>
  <si>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</si>
  <si>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</si>
  <si>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</si>
  <si>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</si>
  <si>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</si>
  <si>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</si>
  <si>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</si>
  <si>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</si>
  <si>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</si>
  <si>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</si>
  <si>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</si>
  <si>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</si>
  <si>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</si>
  <si>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</si>
  <si>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</si>
  <si>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</si>
  <si>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</si>
  <si>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</si>
  <si>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</si>
  <si>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</si>
  <si>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</si>
  <si>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</si>
  <si>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</si>
  <si>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</si>
  <si>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</si>
  <si>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</si>
  <si>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</si>
  <si>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</si>
  <si>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</si>
  <si>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</si>
  <si>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</si>
  <si>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</si>
  <si>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</si>
  <si>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</si>
  <si>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</si>
  <si>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</si>
  <si>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</si>
  <si>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</si>
  <si>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</si>
  <si>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</si>
  <si>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</si>
  <si>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</si>
  <si>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</si>
  <si>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</si>
  <si>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</si>
  <si>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</si>
  <si>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</si>
  <si>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</si>
  <si>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</si>
  <si>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</si>
  <si>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</si>
  <si>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</si>
  <si>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</si>
  <si>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</si>
  <si>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</si>
  <si>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</si>
  <si>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</si>
  <si>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</si>
  <si>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</si>
  <si>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</si>
  <si>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</si>
  <si>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</si>
  <si>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</si>
  <si>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</si>
  <si>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</si>
  <si>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</si>
  <si>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</si>
  <si>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</si>
  <si>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</si>
  <si>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</si>
  <si>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</si>
  <si>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</si>
  <si>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</si>
  <si>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</si>
  <si>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</si>
  <si>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</si>
  <si>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</si>
  <si>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</si>
  <si>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</si>
  <si>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</si>
  <si>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</si>
  <si>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</si>
  <si>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</si>
  <si>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</si>
  <si>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</si>
  <si>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</si>
  <si>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</si>
  <si>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</si>
  <si>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</si>
  <si>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</si>
  <si>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</si>
  <si>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</si>
  <si>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</si>
  <si>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</si>
  <si>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</si>
  <si>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</si>
  <si>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</si>
  <si>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</si>
  <si>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</si>
  <si>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</si>
  <si>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</si>
  <si>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</si>
  <si>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</si>
  <si>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</si>
  <si>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</si>
  <si>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</si>
  <si>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</si>
  <si>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</si>
  <si>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</si>
  <si>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</si>
  <si>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</si>
  <si>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</si>
  <si>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</si>
  <si>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</si>
  <si>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</si>
  <si>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</si>
  <si>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</si>
  <si>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</si>
  <si>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</si>
  <si>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</si>
  <si>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</si>
  <si>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</si>
  <si>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</si>
  <si>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</si>
  <si>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</si>
  <si>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</si>
  <si>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</si>
  <si>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</si>
  <si>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</si>
  <si>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</si>
  <si>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</si>
  <si>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</si>
  <si>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</si>
  <si>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</si>
  <si>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</si>
  <si>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</si>
  <si>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</si>
  <si>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</si>
  <si>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</si>
  <si>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</si>
  <si>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</si>
  <si>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</si>
  <si>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</si>
  <si>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</si>
  <si>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</si>
  <si>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</si>
  <si>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</si>
  <si>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</si>
  <si>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</si>
  <si>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</si>
  <si>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</si>
  <si>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</si>
  <si>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</si>
  <si>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</si>
  <si>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</si>
  <si>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</si>
  <si>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</si>
  <si>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</si>
  <si>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</si>
  <si>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</si>
  <si>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</si>
  <si>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</si>
  <si>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</si>
  <si>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</si>
  <si>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</si>
  <si>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</si>
  <si>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</si>
  <si>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</si>
  <si>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</si>
  <si>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</si>
  <si>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</si>
  <si>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</si>
  <si>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</si>
  <si>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</si>
  <si>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</si>
  <si>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</si>
  <si>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</si>
  <si>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</si>
  <si>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</si>
  <si>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</si>
  <si>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</si>
  <si>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</si>
  <si>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</si>
  <si>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</si>
  <si>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</si>
  <si>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</si>
  <si>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</si>
  <si>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</si>
  <si>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</si>
  <si>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</si>
  <si>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</si>
  <si>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</si>
  <si>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</si>
  <si>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</si>
  <si>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</si>
  <si>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</si>
  <si>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</si>
  <si>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</si>
  <si>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</si>
  <si>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</si>
  <si>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</si>
  <si>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</si>
  <si>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</si>
  <si>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</si>
  <si>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</si>
  <si>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</si>
  <si>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</si>
  <si>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</si>
  <si>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</si>
  <si>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</si>
  <si>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</si>
  <si>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</si>
  <si>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</si>
  <si>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</si>
  <si>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</si>
  <si>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</si>
  <si>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</si>
  <si>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</si>
  <si>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</si>
  <si>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</si>
  <si>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</si>
  <si>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</si>
  <si>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</si>
  <si>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</si>
  <si>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</si>
  <si>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</si>
  <si>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</si>
  <si>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</si>
  <si>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</si>
  <si>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</si>
  <si>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</si>
  <si>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</si>
  <si>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</si>
  <si>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</si>
  <si>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</si>
  <si>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</si>
  <si>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</si>
  <si>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</si>
  <si>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</si>
  <si>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</si>
  <si>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</si>
  <si>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</si>
  <si>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</si>
  <si>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</si>
  <si>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</si>
  <si>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</si>
  <si>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</si>
  <si>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</si>
  <si>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</si>
  <si>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</si>
  <si>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</si>
  <si>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</si>
  <si>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</si>
  <si>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</si>
  <si>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</si>
  <si>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</si>
  <si>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</si>
  <si>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</si>
  <si>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</si>
  <si>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</si>
  <si>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</si>
  <si>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</si>
  <si>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</si>
  <si>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</si>
  <si>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</si>
  <si>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</si>
  <si>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</si>
  <si>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</si>
  <si>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</si>
  <si>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</si>
  <si>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</si>
  <si>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</si>
  <si>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</si>
  <si>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</si>
  <si>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</si>
  <si>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</si>
  <si>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</si>
  <si>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</si>
  <si>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</si>
  <si>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</si>
  <si>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</si>
  <si>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</si>
  <si>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</si>
  <si>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</si>
  <si>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</si>
  <si>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</si>
  <si>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</si>
  <si>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</si>
  <si>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</si>
  <si>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</si>
  <si>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</si>
  <si>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</si>
  <si>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</si>
  <si>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</si>
  <si>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</si>
  <si>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</si>
  <si>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</si>
  <si>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</si>
  <si>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</si>
  <si>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</si>
  <si>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</si>
  <si>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</si>
  <si>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</si>
  <si>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</si>
  <si>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</si>
  <si>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</si>
  <si>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</si>
  <si>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</si>
  <si>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</si>
  <si>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</si>
  <si>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</si>
  <si>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</si>
  <si>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</si>
  <si>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</si>
  <si>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</si>
  <si>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</si>
  <si>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</si>
  <si>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</si>
  <si>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</si>
  <si>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</si>
  <si>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</si>
  <si>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</si>
  <si>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</si>
  <si>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</si>
  <si>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</si>
  <si>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</si>
  <si>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</si>
  <si>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</si>
  <si>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</si>
  <si>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</si>
  <si>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</si>
  <si>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</si>
  <si>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</si>
  <si>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</si>
  <si>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</si>
  <si>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</si>
  <si>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</si>
  <si>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</si>
  <si>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</si>
  <si>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</si>
  <si>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</si>
  <si>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</si>
  <si>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</si>
  <si>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</si>
  <si>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</si>
  <si>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</si>
  <si>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</si>
  <si>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</si>
  <si>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</si>
  <si>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</si>
  <si>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</si>
  <si>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</si>
  <si>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</si>
  <si>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</si>
  <si>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</si>
  <si>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</si>
  <si>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</si>
  <si>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</si>
  <si>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</si>
  <si>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</si>
  <si>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</si>
  <si>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</si>
  <si>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</si>
  <si>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</si>
  <si>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</si>
  <si>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</si>
  <si>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</si>
  <si>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</si>
  <si>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</si>
  <si>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</si>
  <si>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</si>
  <si>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</si>
  <si>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</si>
  <si>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</si>
  <si>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</si>
  <si>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</si>
  <si>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</si>
  <si>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</si>
  <si>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</si>
  <si>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</si>
  <si>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</si>
  <si>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</si>
  <si>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</si>
  <si>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</si>
  <si>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</si>
  <si>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</si>
  <si>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</si>
  <si>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</si>
  <si>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</si>
  <si>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</si>
  <si>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</si>
  <si>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</si>
  <si>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</si>
  <si>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</si>
  <si>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</si>
  <si>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</si>
  <si>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</si>
  <si>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</si>
  <si>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</si>
  <si>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</si>
  <si>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</si>
  <si>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</si>
  <si>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</si>
  <si>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</si>
  <si>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</si>
  <si>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</si>
  <si>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</si>
  <si>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</si>
  <si>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</si>
  <si>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</si>
  <si>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</si>
  <si>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</si>
  <si>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</si>
  <si>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</si>
  <si>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</si>
  <si>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</si>
  <si>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</si>
  <si>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</si>
  <si>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</si>
  <si>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</si>
  <si>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</si>
  <si>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</si>
  <si>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</si>
  <si>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</si>
  <si>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</si>
  <si>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</si>
  <si>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</si>
  <si>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</si>
  <si>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</si>
  <si>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</si>
  <si>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</si>
  <si>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</si>
  <si>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</si>
  <si>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</si>
  <si>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</si>
  <si>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</si>
  <si>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</si>
  <si>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</si>
  <si>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</si>
  <si>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</si>
  <si>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</si>
  <si>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</si>
  <si>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</si>
  <si>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</si>
  <si>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</si>
  <si>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</si>
  <si>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</si>
  <si>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</si>
  <si>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</si>
  <si>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</si>
  <si>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</si>
  <si>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</si>
  <si>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</si>
  <si>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</si>
  <si>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</si>
  <si>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</si>
  <si>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</si>
  <si>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</si>
  <si>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</si>
  <si>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</si>
  <si>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</si>
  <si>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</si>
  <si>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</si>
  <si>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</si>
  <si>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</si>
  <si>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</si>
  <si>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</si>
  <si>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</si>
  <si>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</si>
  <si>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</si>
  <si>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</si>
  <si>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</si>
  <si>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</si>
  <si>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</si>
  <si>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</si>
  <si>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</si>
  <si>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</si>
  <si>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</si>
  <si>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</si>
  <si>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</si>
  <si>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</si>
  <si>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</si>
  <si>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</si>
  <si>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</si>
  <si>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</si>
  <si>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</si>
  <si>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</si>
  <si>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</si>
  <si>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</si>
  <si>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</si>
  <si>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</si>
  <si>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</si>
  <si>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</si>
  <si>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</si>
  <si>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</si>
  <si>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</si>
  <si>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</si>
  <si>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</si>
  <si>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</si>
  <si>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</si>
  <si>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</si>
  <si>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</si>
  <si>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</si>
  <si>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</si>
  <si>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</si>
  <si>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</si>
  <si>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</si>
  <si>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</si>
  <si>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</si>
  <si>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</si>
  <si>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</si>
  <si>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</si>
  <si>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</si>
  <si>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</si>
  <si>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</si>
  <si>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</si>
  <si>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</si>
  <si>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</si>
  <si>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</si>
  <si>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</si>
  <si>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</si>
  <si>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</si>
  <si>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</si>
  <si>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</si>
  <si>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</si>
  <si>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</si>
  <si>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</si>
  <si>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</si>
  <si>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</si>
  <si>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</si>
  <si>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</si>
  <si>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</si>
  <si>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</si>
  <si>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</si>
  <si>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</si>
  <si>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</si>
  <si>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</si>
  <si>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</si>
  <si>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</si>
  <si>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</si>
  <si>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</si>
  <si>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</si>
  <si>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</si>
  <si>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</si>
  <si>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</si>
  <si>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</si>
  <si>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</si>
  <si>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</si>
  <si>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</si>
  <si>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</si>
  <si>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</si>
  <si>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</si>
  <si>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</si>
  <si>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</si>
  <si>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</si>
  <si>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</si>
  <si>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</si>
  <si>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</si>
  <si>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</si>
  <si>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</si>
  <si>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</si>
  <si>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</si>
  <si>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</si>
  <si>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</si>
  <si>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</si>
  <si>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</si>
  <si>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</si>
  <si>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</si>
  <si>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</si>
  <si>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</si>
  <si>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</si>
  <si>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</si>
  <si>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</si>
  <si>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</si>
  <si>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</si>
  <si>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</si>
  <si>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</si>
  <si>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</si>
  <si>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</si>
  <si>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</si>
  <si>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</si>
  <si>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</si>
  <si>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</si>
  <si>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</si>
  <si>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</si>
  <si>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</si>
  <si>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</si>
  <si>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</si>
  <si>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</si>
  <si>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</si>
  <si>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</si>
  <si>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</si>
  <si>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</si>
  <si>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</si>
  <si>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</si>
  <si>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</si>
  <si>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</si>
  <si>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</si>
  <si>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</si>
  <si>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</si>
  <si>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</si>
  <si>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</si>
  <si>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</si>
  <si>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</si>
  <si>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</si>
  <si>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</si>
  <si>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</si>
  <si>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</si>
  <si>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</si>
  <si>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</si>
  <si>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</si>
  <si>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</si>
  <si>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</si>
  <si>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</si>
  <si>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</si>
  <si>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</si>
  <si>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</si>
  <si>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</si>
  <si>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</si>
  <si>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</si>
  <si>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</si>
  <si>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</si>
  <si>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</si>
  <si>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</si>
  <si>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</si>
  <si>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</si>
  <si>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</si>
  <si>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</si>
  <si>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</si>
  <si>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</si>
  <si>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</si>
  <si>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</si>
  <si>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</si>
  <si>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</si>
  <si>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</si>
  <si>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</si>
  <si>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</si>
  <si>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</si>
  <si>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</si>
  <si>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</si>
  <si>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</si>
  <si>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</si>
  <si>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</si>
  <si>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</si>
  <si>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</si>
  <si>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</si>
  <si>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</si>
  <si>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</si>
  <si>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</si>
  <si>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</si>
  <si>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</si>
  <si>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</si>
  <si>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</si>
  <si>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</si>
  <si>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</si>
  <si>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</si>
  <si>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</si>
  <si>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</si>
  <si>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</si>
  <si>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</si>
  <si>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</si>
  <si>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</si>
  <si>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</si>
  <si>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</si>
  <si>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</si>
  <si>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</si>
  <si>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</si>
  <si>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</si>
  <si>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</si>
  <si>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</si>
  <si>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</si>
  <si>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</si>
  <si>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</si>
  <si>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</si>
  <si>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</si>
  <si>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</si>
  <si>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</si>
  <si>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</si>
  <si>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</si>
  <si>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</si>
  <si>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</si>
  <si>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</si>
  <si>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</si>
  <si>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</si>
  <si>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</si>
  <si>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</si>
  <si>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</si>
  <si>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</si>
  <si>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</si>
  <si>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</si>
  <si>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</si>
  <si>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</si>
  <si>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</si>
  <si>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</si>
  <si>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</si>
  <si>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</si>
  <si>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</si>
  <si>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</si>
  <si>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</si>
  <si>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</si>
  <si>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</si>
  <si>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</si>
  <si>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</si>
  <si>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</si>
  <si>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</si>
  <si>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</si>
  <si>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</si>
  <si>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</si>
  <si>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</si>
  <si>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</si>
  <si>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</si>
  <si>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</si>
  <si>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</si>
  <si>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</si>
  <si>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</si>
  <si>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</si>
  <si>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</si>
  <si>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</si>
  <si>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</si>
  <si>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</si>
  <si>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</si>
  <si>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</si>
  <si>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</si>
  <si>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</si>
  <si>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</si>
  <si>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</si>
  <si>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</si>
  <si>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</si>
  <si>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</si>
  <si>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</si>
  <si>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</si>
  <si>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</si>
  <si>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</si>
  <si>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</si>
  <si>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</si>
  <si>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</si>
  <si>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</si>
  <si>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</si>
  <si>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</si>
  <si>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</si>
  <si>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</si>
  <si>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</si>
  <si>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</si>
  <si>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</si>
  <si>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</si>
  <si>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</si>
  <si>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</si>
  <si>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</si>
  <si>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</si>
  <si>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</si>
  <si>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</si>
  <si>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</si>
  <si>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</si>
  <si>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</si>
  <si>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</si>
  <si>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</si>
  <si>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</si>
  <si>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</si>
  <si>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</si>
  <si>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</si>
  <si>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</si>
  <si>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</si>
  <si>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</si>
  <si>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</si>
  <si>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</si>
  <si>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</si>
  <si>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</si>
  <si>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</si>
  <si>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</si>
  <si>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</si>
  <si>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</si>
  <si>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</si>
  <si>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</si>
  <si>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</si>
  <si>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</si>
  <si>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</si>
  <si>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</si>
  <si>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</si>
  <si>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</si>
  <si>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</si>
  <si>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</si>
  <si>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</si>
  <si>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</si>
  <si>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</si>
  <si>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</si>
  <si>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</si>
  <si>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</si>
  <si>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</si>
  <si>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</si>
  <si>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</si>
  <si>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</si>
  <si>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</si>
  <si>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</si>
  <si>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</si>
  <si>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</si>
  <si>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</si>
  <si>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</si>
  <si>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</si>
  <si>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</si>
  <si>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</si>
  <si>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</si>
  <si>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</si>
  <si>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</si>
  <si>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</si>
  <si>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</si>
  <si>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</si>
  <si>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</si>
  <si>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</si>
  <si>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</si>
  <si>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</si>
  <si>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</si>
  <si>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</si>
  <si>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</si>
  <si>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</si>
  <si>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</si>
  <si>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</si>
  <si>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</si>
  <si>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</si>
  <si>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</si>
  <si>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</si>
  <si>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</si>
  <si>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</si>
  <si>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</si>
  <si>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</si>
  <si>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</si>
  <si>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</si>
  <si>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</si>
  <si>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</si>
  <si>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</si>
  <si>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</si>
  <si>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</si>
  <si>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</si>
  <si>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</si>
  <si>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</si>
  <si>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</si>
  <si>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</si>
  <si>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</si>
  <si>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</si>
  <si>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</si>
  <si>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</si>
  <si>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</si>
  <si>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</si>
  <si>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</si>
  <si>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</si>
  <si>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</si>
  <si>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</si>
  <si>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</si>
  <si>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</si>
  <si>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</si>
  <si>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</si>
  <si>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</si>
  <si>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</si>
  <si>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</si>
  <si>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</si>
  <si>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</si>
  <si>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</si>
  <si>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</si>
  <si>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</si>
  <si>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</si>
  <si>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</si>
  <si>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</si>
  <si>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</si>
  <si>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</si>
  <si>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</si>
  <si>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</si>
  <si>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</si>
  <si>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</si>
  <si>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</si>
  <si>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</si>
  <si>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</si>
  <si>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</si>
  <si>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</si>
  <si>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</si>
  <si>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</si>
  <si>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</si>
  <si>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</si>
  <si>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</si>
  <si>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</si>
  <si>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</si>
  <si>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</si>
  <si>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</si>
  <si>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</si>
  <si>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</si>
  <si>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</si>
  <si>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</si>
  <si>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</si>
  <si>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</si>
  <si>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</si>
  <si>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</si>
  <si>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</si>
  <si>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</si>
  <si>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</si>
  <si>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</si>
  <si>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</si>
  <si>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</si>
  <si>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</si>
  <si>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</si>
  <si>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</si>
  <si>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</si>
  <si>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</si>
  <si>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</si>
  <si>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</si>
  <si>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</si>
  <si>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</si>
  <si>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</si>
  <si>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</si>
  <si>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</si>
  <si>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</si>
  <si>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</si>
  <si>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</si>
  <si>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</si>
  <si>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</si>
  <si>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</si>
  <si>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</si>
  <si>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</si>
  <si>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</si>
  <si>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</si>
  <si>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</si>
  <si>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</si>
  <si>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</si>
  <si>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</si>
  <si>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</si>
  <si>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</si>
  <si>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</si>
  <si>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</si>
  <si>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</si>
  <si>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</si>
  <si>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</si>
  <si>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</si>
  <si>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</si>
  <si>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</si>
  <si>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</si>
  <si>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</si>
  <si>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</si>
  <si>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</si>
  <si>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</si>
  <si>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</si>
  <si>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</si>
  <si>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</si>
  <si>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</si>
  <si>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</si>
  <si>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</si>
  <si>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</si>
  <si>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</si>
  <si>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</si>
  <si>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</si>
  <si>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</si>
  <si>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</si>
  <si>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</si>
  <si>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</si>
  <si>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</si>
  <si>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</si>
  <si>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</si>
  <si>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</si>
  <si>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</si>
  <si>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</si>
  <si>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</si>
  <si>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</si>
  <si>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</si>
  <si>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</si>
  <si>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</si>
  <si>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</si>
  <si>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</si>
  <si>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</si>
  <si>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</si>
  <si>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</si>
  <si>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</si>
  <si>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</si>
  <si>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</si>
  <si>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</si>
  <si>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</si>
  <si>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</si>
  <si>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</si>
  <si>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</si>
  <si>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</si>
  <si>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</si>
  <si>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</si>
  <si>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</si>
  <si>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</si>
  <si>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</si>
  <si>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</si>
  <si>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</si>
  <si>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</si>
  <si>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</si>
  <si>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</si>
  <si>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</si>
  <si>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</si>
  <si>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</si>
  <si>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</si>
  <si>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</si>
  <si>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</si>
  <si>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</si>
  <si>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</si>
  <si>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</si>
  <si>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</si>
  <si>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</si>
  <si>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</si>
  <si>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</si>
  <si>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</si>
  <si>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</si>
  <si>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</si>
  <si>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</si>
  <si>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</si>
  <si>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</si>
  <si>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</si>
  <si>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</si>
  <si>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</si>
  <si>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</si>
  <si>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</si>
  <si>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</si>
  <si>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</si>
  <si>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</si>
  <si>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</si>
  <si>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</si>
  <si>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</si>
  <si>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</si>
  <si>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</si>
  <si>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</si>
  <si>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</si>
  <si>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</si>
  <si>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</si>
  <si>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</si>
  <si>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</si>
  <si>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</si>
  <si>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</si>
  <si>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</si>
  <si>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</si>
  <si>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</si>
  <si>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</si>
  <si>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</si>
  <si>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</si>
  <si>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</si>
  <si>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</si>
  <si>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</si>
  <si>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</si>
  <si>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</si>
  <si>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</si>
  <si>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</si>
  <si>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</si>
  <si>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</si>
  <si>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</si>
  <si>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</si>
  <si>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</si>
  <si>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</si>
  <si>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</si>
  <si>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</si>
  <si>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</si>
  <si>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</si>
  <si>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</si>
  <si>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</si>
  <si>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</si>
  <si>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</si>
  <si>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</si>
  <si>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</si>
  <si>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</si>
  <si>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</si>
  <si>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</si>
  <si>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</si>
  <si>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</si>
  <si>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</si>
  <si>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</si>
  <si>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</si>
  <si>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</si>
  <si>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</si>
  <si>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</si>
  <si>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</si>
  <si>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</si>
  <si>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</si>
  <si>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</si>
  <si>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</si>
  <si>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</si>
  <si>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</si>
  <si>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</si>
  <si>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</si>
  <si>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</si>
  <si>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</si>
  <si>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</si>
  <si>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</si>
  <si>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</si>
  <si>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</si>
  <si>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</si>
  <si>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</si>
  <si>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</si>
  <si>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</si>
  <si>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</si>
  <si>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</si>
  <si>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</si>
  <si>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</si>
  <si>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</si>
  <si>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</si>
  <si>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</si>
  <si>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</si>
  <si>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</si>
  <si>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</si>
  <si>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</si>
  <si>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</si>
  <si>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</si>
  <si>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</si>
  <si>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</si>
  <si>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</si>
  <si>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</si>
  <si>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</si>
  <si>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</si>
  <si>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</si>
  <si>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</si>
  <si>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</si>
  <si>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</si>
  <si>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</si>
  <si>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</si>
  <si>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</si>
  <si>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</si>
  <si>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</si>
  <si>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</si>
  <si>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</si>
  <si>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</si>
  <si>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</si>
  <si>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</si>
  <si>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</si>
  <si>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</si>
  <si>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</si>
  <si>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</si>
  <si>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</si>
  <si>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</si>
  <si>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</si>
  <si>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</si>
  <si>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</si>
  <si>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</si>
  <si>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</si>
  <si>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</si>
  <si>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</si>
  <si>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</si>
  <si>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</si>
  <si>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</si>
  <si>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</si>
  <si>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</si>
  <si>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</si>
  <si>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</si>
  <si>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</si>
  <si>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</si>
  <si>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</si>
  <si>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</si>
  <si>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</si>
  <si>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</si>
  <si>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</si>
  <si>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</si>
  <si>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</si>
  <si>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</si>
  <si>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</si>
  <si>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</si>
  <si>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</si>
  <si>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</si>
  <si>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</si>
  <si>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</si>
  <si>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</si>
  <si>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</si>
  <si>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</si>
  <si>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</si>
  <si>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</si>
  <si>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</si>
  <si>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</si>
  <si>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</si>
  <si>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</si>
  <si>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</si>
  <si>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</si>
  <si>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</si>
  <si>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</si>
  <si>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</si>
  <si>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</si>
  <si>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</si>
  <si>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</si>
  <si>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</si>
  <si>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</si>
  <si>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</si>
  <si>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</si>
  <si>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</si>
  <si>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</si>
  <si>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</si>
  <si>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</si>
  <si>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</si>
  <si>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</si>
  <si>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</si>
  <si>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</si>
  <si>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</si>
  <si>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</si>
  <si>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</si>
  <si>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</si>
  <si>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</si>
  <si>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</si>
  <si>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</si>
  <si>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</si>
  <si>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</si>
  <si>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</si>
  <si>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</si>
  <si>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</si>
  <si>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</si>
  <si>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</si>
  <si>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</si>
  <si>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</si>
  <si>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</si>
  <si>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</si>
  <si>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</si>
  <si>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</si>
  <si>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</si>
  <si>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</si>
  <si>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</si>
  <si>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</si>
  <si>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</si>
  <si>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</si>
  <si>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</si>
  <si>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</si>
  <si>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</si>
  <si>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</si>
  <si>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</si>
  <si>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</si>
  <si>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</si>
  <si>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</si>
  <si>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</si>
  <si>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</si>
  <si>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</si>
  <si>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</si>
  <si>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</si>
  <si>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</si>
  <si>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</si>
  <si>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</si>
  <si>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</si>
  <si>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</si>
  <si>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</si>
  <si>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</si>
  <si>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</si>
  <si>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</si>
  <si>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</si>
  <si>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</si>
  <si>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</si>
  <si>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</si>
  <si>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</si>
  <si>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</si>
  <si>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</si>
  <si>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</si>
  <si>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</si>
  <si>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</si>
  <si>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</si>
  <si>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</si>
  <si>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</si>
  <si>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</si>
  <si>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</si>
  <si>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</si>
  <si>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</si>
  <si>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</si>
  <si>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</si>
  <si>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</si>
  <si>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</si>
  <si>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</si>
  <si>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</si>
  <si>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</si>
  <si>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</si>
  <si>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</si>
  <si>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</si>
  <si>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</si>
  <si>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</si>
  <si>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</si>
  <si>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</si>
  <si>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</si>
  <si>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</si>
  <si>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</si>
  <si>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</si>
  <si>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</si>
  <si>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</si>
  <si>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</si>
  <si>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</si>
  <si>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</si>
  <si>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</si>
  <si>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</si>
  <si>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</si>
  <si>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</si>
  <si>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</si>
  <si>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</si>
  <si>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</si>
  <si>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</si>
  <si>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</si>
  <si>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</si>
  <si>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</si>
  <si>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</si>
  <si>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</si>
  <si>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</si>
  <si>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</si>
  <si>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</si>
  <si>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</si>
  <si>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</si>
  <si>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</si>
  <si>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</si>
  <si>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</si>
  <si>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</si>
  <si>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</si>
  <si>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</si>
  <si>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</si>
  <si>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</si>
  <si>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</si>
  <si>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</si>
  <si>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</si>
  <si>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</si>
  <si>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</si>
  <si>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</si>
  <si>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</si>
  <si>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</si>
  <si>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</si>
  <si>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</si>
  <si>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</si>
  <si>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</si>
  <si>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</si>
  <si>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</si>
  <si>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</si>
  <si>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</si>
  <si>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</si>
  <si>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</si>
  <si>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</si>
  <si>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</si>
  <si>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</si>
  <si>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</si>
  <si>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</si>
  <si>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</si>
  <si>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</si>
  <si>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</si>
  <si>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</si>
  <si>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</si>
  <si>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</si>
  <si>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</si>
  <si>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</si>
  <si>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</si>
  <si>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</si>
  <si>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</si>
  <si>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</si>
  <si>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</si>
  <si>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</si>
  <si>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</si>
  <si>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</si>
  <si>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</si>
  <si>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</si>
  <si>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</si>
  <si>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</si>
  <si>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</si>
  <si>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</si>
  <si>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</si>
  <si>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</si>
  <si>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</si>
  <si>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</si>
  <si>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</si>
  <si>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</si>
  <si>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</si>
  <si>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</si>
  <si>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</si>
  <si>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</si>
  <si>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</si>
  <si>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</si>
  <si>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</si>
  <si>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</si>
  <si>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</si>
  <si>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</si>
  <si>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</si>
  <si>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</si>
  <si>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</si>
  <si>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</si>
  <si>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</si>
  <si>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</si>
  <si>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</si>
  <si>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</si>
  <si>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</si>
  <si>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</si>
  <si>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</si>
  <si>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</si>
  <si>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</si>
  <si>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</si>
  <si>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</si>
  <si>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</si>
  <si>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</si>
  <si>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</si>
  <si>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</si>
  <si>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</si>
  <si>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</si>
  <si>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</si>
  <si>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</si>
  <si>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</si>
  <si>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</si>
  <si>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</si>
  <si>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</si>
  <si>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</si>
  <si>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</si>
  <si>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</si>
  <si>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</si>
  <si>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</si>
  <si>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</si>
  <si>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</si>
  <si>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</si>
  <si>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</si>
  <si>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</si>
  <si>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</si>
  <si>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</si>
  <si>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</si>
  <si>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</si>
  <si>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</si>
  <si>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</si>
  <si>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</si>
  <si>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</si>
  <si>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</si>
  <si>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</si>
  <si>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</si>
  <si>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</si>
  <si>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</si>
  <si>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</si>
  <si>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</si>
  <si>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</si>
  <si>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</si>
  <si>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</si>
  <si>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</si>
  <si>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</si>
  <si>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</si>
  <si>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</si>
  <si>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</si>
  <si>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</si>
  <si>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</si>
  <si>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</si>
  <si>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</si>
  <si>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</si>
  <si>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</si>
  <si>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</si>
  <si>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</si>
  <si>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</si>
  <si>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</si>
  <si>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</si>
  <si>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</si>
  <si>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</si>
  <si>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</si>
  <si>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</si>
  <si>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</si>
  <si>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</si>
  <si>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</si>
  <si>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</si>
  <si>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</si>
  <si>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</si>
  <si>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</si>
  <si>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</si>
  <si>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</si>
  <si>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</si>
  <si>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</si>
  <si>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</si>
  <si>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</si>
  <si>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</si>
  <si>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</si>
  <si>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</si>
  <si>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</si>
  <si>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</si>
  <si>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</si>
  <si>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</si>
  <si>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</si>
  <si>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</si>
  <si>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</si>
  <si>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</si>
  <si>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</si>
  <si>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</si>
  <si>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</si>
  <si>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</si>
  <si>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</si>
  <si>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</si>
  <si>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</si>
  <si>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</si>
  <si>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</si>
  <si>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</si>
  <si>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</si>
  <si>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</si>
  <si>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</si>
  <si>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</si>
  <si>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</si>
  <si>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</si>
  <si>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</si>
  <si>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</si>
  <si>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</si>
  <si>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</si>
  <si>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</si>
  <si>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</si>
  <si>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</si>
  <si>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</si>
  <si>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</si>
  <si>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</si>
  <si>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</si>
  <si>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</si>
  <si>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</si>
  <si>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</si>
  <si>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</si>
  <si>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</si>
  <si>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</si>
  <si>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</si>
  <si>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</si>
  <si>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</si>
  <si>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</si>
  <si>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</si>
  <si>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</si>
  <si>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</si>
  <si>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</si>
  <si>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</si>
  <si>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</si>
  <si>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</si>
  <si>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</si>
  <si>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</si>
  <si>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</si>
  <si>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</si>
  <si>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</si>
  <si>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</si>
  <si>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</si>
  <si>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</si>
  <si>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</si>
  <si>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</si>
  <si>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</si>
  <si>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</si>
  <si>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</si>
  <si>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</si>
  <si>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</si>
  <si>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</si>
  <si>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</si>
  <si>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</si>
  <si>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</si>
  <si>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</si>
  <si>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</si>
  <si>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</si>
  <si>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</si>
  <si>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</si>
  <si>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</si>
  <si>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</si>
  <si>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</si>
  <si>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</si>
  <si>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</si>
  <si>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</si>
  <si>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</si>
  <si>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</si>
  <si>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</si>
  <si>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</si>
  <si>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</si>
  <si>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</si>
  <si>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</si>
  <si>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</si>
  <si>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</si>
  <si>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</si>
  <si>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</si>
  <si>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</si>
  <si>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</si>
  <si>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</si>
  <si>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</si>
  <si>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</si>
  <si>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</si>
  <si>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</si>
  <si>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</si>
  <si>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</si>
  <si>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</si>
  <si>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</si>
  <si>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</si>
  <si>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</si>
  <si>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</si>
  <si>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</si>
  <si>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</si>
  <si>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</si>
  <si>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</si>
  <si>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</si>
  <si>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</si>
  <si>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</si>
  <si>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</si>
  <si>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</si>
  <si>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</si>
  <si>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</si>
  <si>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</si>
  <si>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</si>
  <si>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</si>
  <si>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</si>
  <si>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</si>
  <si>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</si>
  <si>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</si>
  <si>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</si>
  <si>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</si>
  <si>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</si>
  <si>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</si>
  <si>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</si>
  <si>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</si>
  <si>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</si>
  <si>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</si>
  <si>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</si>
  <si>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</si>
  <si>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</si>
  <si>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</si>
  <si>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</si>
  <si>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</si>
  <si>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</si>
  <si>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</si>
  <si>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</si>
  <si>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</si>
  <si>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</si>
  <si>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</si>
  <si>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</si>
  <si>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</si>
  <si>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</si>
  <si>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</si>
  <si>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</si>
  <si>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</si>
  <si>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</si>
  <si>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</si>
  <si>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</si>
  <si>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</si>
  <si>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</si>
  <si>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</si>
  <si>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</si>
  <si>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</si>
  <si>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</si>
  <si>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</si>
  <si>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</si>
  <si>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</si>
  <si>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</si>
  <si>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</si>
  <si>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</si>
  <si>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</si>
  <si>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</si>
  <si>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</si>
  <si>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</si>
  <si>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</si>
  <si>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</si>
  <si>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</si>
  <si>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</si>
  <si>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</si>
  <si>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</si>
  <si>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</si>
  <si>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</si>
  <si>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</si>
  <si>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</si>
  <si>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</si>
  <si>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</si>
  <si>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</si>
  <si>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</si>
  <si>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</si>
  <si>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</si>
  <si>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</si>
  <si>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</si>
  <si>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</si>
  <si>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</si>
  <si>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</si>
  <si>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</si>
  <si>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</si>
  <si>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</si>
  <si>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</si>
  <si>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</si>
  <si>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</si>
  <si>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</si>
  <si>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</si>
  <si>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</si>
  <si>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</si>
  <si>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</si>
  <si>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</si>
  <si>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</si>
  <si>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</si>
  <si>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</si>
  <si>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</si>
  <si>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</si>
  <si>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</si>
  <si>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</si>
  <si>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</si>
  <si>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</si>
  <si>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</si>
  <si>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</si>
  <si>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</si>
  <si>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</si>
  <si>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</si>
  <si>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</si>
  <si>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</si>
  <si>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</si>
  <si>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</si>
  <si>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</si>
  <si>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</si>
  <si>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</si>
  <si>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</si>
  <si>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</si>
  <si>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</si>
  <si>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</si>
  <si>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</si>
  <si>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</si>
  <si>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</si>
  <si>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</si>
  <si>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</si>
  <si>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</si>
  <si>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</si>
  <si>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</si>
  <si>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</si>
  <si>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</si>
  <si>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</si>
  <si>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</si>
  <si>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</si>
  <si>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</si>
  <si>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</si>
  <si>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</si>
  <si>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</si>
  <si>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</si>
  <si>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</si>
  <si>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</si>
  <si>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</si>
  <si>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</si>
  <si>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</si>
  <si>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</si>
  <si>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</si>
  <si>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</si>
  <si>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</si>
  <si>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</si>
  <si>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</si>
  <si>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</si>
  <si>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</si>
  <si>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</si>
  <si>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</si>
  <si>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</si>
  <si>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</si>
  <si>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</si>
  <si>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</si>
  <si>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</si>
  <si>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</si>
  <si>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</si>
  <si>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</si>
  <si>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</si>
  <si>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</si>
  <si>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</si>
  <si>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</si>
  <si>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</si>
  <si>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</si>
  <si>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</si>
  <si>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</si>
  <si>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</si>
  <si>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</si>
  <si>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</si>
  <si>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</si>
  <si>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</si>
  <si>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</si>
  <si>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</si>
  <si>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</si>
  <si>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</si>
  <si>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</si>
  <si>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</si>
  <si>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</si>
  <si>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</si>
  <si>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</si>
  <si>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</si>
  <si>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</si>
  <si>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</si>
  <si>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</si>
  <si>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</si>
  <si>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</si>
  <si>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</si>
  <si>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</si>
  <si>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</si>
  <si>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</si>
  <si>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</si>
  <si>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</si>
  <si>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</si>
  <si>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</si>
  <si>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</si>
  <si>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</si>
  <si>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</si>
  <si>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</si>
  <si>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</si>
  <si>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</si>
  <si>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</si>
  <si>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</si>
  <si>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</si>
  <si>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</si>
  <si>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</si>
  <si>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</si>
  <si>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</si>
  <si>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</si>
  <si>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</si>
  <si>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</si>
  <si>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</si>
  <si>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</si>
  <si>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</si>
  <si>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</si>
  <si>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</si>
  <si>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</si>
  <si>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</si>
  <si>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</si>
  <si>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</si>
  <si>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</si>
  <si>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</si>
  <si>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</si>
  <si>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</si>
  <si>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</si>
  <si>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</si>
  <si>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</si>
  <si>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</si>
  <si>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</si>
  <si>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</si>
  <si>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</si>
  <si>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</si>
  <si>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</si>
  <si>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</si>
  <si>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</si>
  <si>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</si>
  <si>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</si>
  <si>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</si>
  <si>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</si>
  <si>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</si>
  <si>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</si>
  <si>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</si>
  <si>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</si>
  <si>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</si>
  <si>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</si>
  <si>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</si>
  <si>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</si>
  <si>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</si>
  <si>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</si>
  <si>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</si>
  <si>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</si>
  <si>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</si>
  <si>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</si>
  <si>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</si>
  <si>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</si>
  <si>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</si>
  <si>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</si>
  <si>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</si>
  <si>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</si>
  <si>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</si>
  <si>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</si>
  <si>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</si>
  <si>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</si>
  <si>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</si>
  <si>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</si>
  <si>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</si>
  <si>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</si>
  <si>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</si>
  <si>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</si>
  <si>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</si>
  <si>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</si>
  <si>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</si>
  <si>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</si>
  <si>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</si>
  <si>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</si>
  <si>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</si>
  <si>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</si>
  <si>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</si>
  <si>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</si>
  <si>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</si>
  <si>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</si>
  <si>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</si>
  <si>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</si>
  <si>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</si>
  <si>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</si>
  <si>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</si>
  <si>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</si>
  <si>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</si>
  <si>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</si>
  <si>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</si>
  <si>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</si>
  <si>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</si>
  <si>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</si>
  <si>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</si>
  <si>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</si>
  <si>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</si>
  <si>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</si>
  <si>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</si>
  <si>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</si>
  <si>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</si>
  <si>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</si>
  <si>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</si>
  <si>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</si>
  <si>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</si>
  <si>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</si>
  <si>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</si>
  <si>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</si>
  <si>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</si>
  <si>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</si>
  <si>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</si>
  <si>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</si>
  <si>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</si>
  <si>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</si>
  <si>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</si>
  <si>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</si>
  <si>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</si>
  <si>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</si>
  <si>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</si>
  <si>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</si>
  <si>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</si>
  <si>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</si>
  <si>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</si>
  <si>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</si>
  <si>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</si>
  <si>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</si>
  <si>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</si>
  <si>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</si>
  <si>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</si>
  <si>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</si>
  <si>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</si>
  <si>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</si>
  <si>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</si>
  <si>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</si>
  <si>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</si>
  <si>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</si>
  <si>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</si>
  <si>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</si>
  <si>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</si>
  <si>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</si>
  <si>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</si>
  <si>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</si>
  <si>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</si>
  <si>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</si>
  <si>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</si>
  <si>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</si>
  <si>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</si>
  <si>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</si>
  <si>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</si>
  <si>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</si>
  <si>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</si>
  <si>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</si>
  <si>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</si>
  <si>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</si>
  <si>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</si>
  <si>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</si>
  <si>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</si>
  <si>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</si>
  <si>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</si>
  <si>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</si>
  <si>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</si>
  <si>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</si>
  <si>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</si>
  <si>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</si>
  <si>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</si>
  <si>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</si>
  <si>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</si>
  <si>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</si>
  <si>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</si>
  <si>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</si>
  <si>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</si>
  <si>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</si>
  <si>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</si>
  <si>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</si>
  <si>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</si>
  <si>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</si>
  <si>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</si>
  <si>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</si>
  <si>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</si>
  <si>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</si>
  <si>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</si>
  <si>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</si>
  <si>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</si>
  <si>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</si>
  <si>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</si>
  <si>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</si>
  <si>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</si>
  <si>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</si>
  <si>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</si>
  <si>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</si>
  <si>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</si>
  <si>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</si>
  <si>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</si>
  <si>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</si>
  <si>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</si>
  <si>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</si>
  <si>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</si>
  <si>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</si>
  <si>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</si>
  <si>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</si>
  <si>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</si>
  <si>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</si>
  <si>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</si>
  <si>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</si>
  <si>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</si>
  <si>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</si>
  <si>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</si>
  <si>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</si>
  <si>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</si>
  <si>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</si>
  <si>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</si>
  <si>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</si>
  <si>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</si>
  <si>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</si>
  <si>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</si>
  <si>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</si>
  <si>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</si>
  <si>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</si>
  <si>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</si>
  <si>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</si>
  <si>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</si>
  <si>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</si>
  <si>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</si>
  <si>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</si>
  <si>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</si>
  <si>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</si>
  <si>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</si>
  <si>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</si>
  <si>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</si>
  <si>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</si>
  <si>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</si>
  <si>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</si>
  <si>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</si>
  <si>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</si>
  <si>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</si>
  <si>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</si>
  <si>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</si>
  <si>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</si>
  <si>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</si>
  <si>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</si>
  <si>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</si>
  <si>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</si>
  <si>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</si>
  <si>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</si>
  <si>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</si>
  <si>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</si>
  <si>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</si>
  <si>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</si>
  <si>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</si>
  <si>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</si>
  <si>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</si>
  <si>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</si>
  <si>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</si>
  <si>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</si>
  <si>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</si>
  <si>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</si>
  <si>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</si>
  <si>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</si>
  <si>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</si>
  <si>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</si>
  <si>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</si>
  <si>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</si>
  <si>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</si>
  <si>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</si>
  <si>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</si>
  <si>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</si>
  <si>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</si>
  <si>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</si>
  <si>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</si>
  <si>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</si>
  <si>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</si>
  <si>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</si>
  <si>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</si>
  <si>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</si>
  <si>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</si>
  <si>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</si>
  <si>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</si>
  <si>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</si>
  <si>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</si>
  <si>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</si>
  <si>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</si>
  <si>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</si>
  <si>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</si>
  <si>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</si>
  <si>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</si>
  <si>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</si>
  <si>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</si>
  <si>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</si>
  <si>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</si>
  <si>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</si>
  <si>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</si>
  <si>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</si>
  <si>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</si>
  <si>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</si>
  <si>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</si>
  <si>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</si>
  <si>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</si>
  <si>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</si>
  <si>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</si>
  <si>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</si>
  <si>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</si>
  <si>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</si>
  <si>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</si>
  <si>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</si>
  <si>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</si>
  <si>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</si>
  <si>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</si>
  <si>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</si>
  <si>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</si>
  <si>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</si>
  <si>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</si>
  <si>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</si>
  <si>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</si>
  <si>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</si>
  <si>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</si>
  <si>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</si>
  <si>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</si>
  <si>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</si>
  <si>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</si>
  <si>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</si>
  <si>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</si>
  <si>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</si>
  <si>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</si>
  <si>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</si>
  <si>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</si>
  <si>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</si>
  <si>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</si>
  <si>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</si>
  <si>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</si>
  <si>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</si>
  <si>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</si>
  <si>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</si>
  <si>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</si>
  <si>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</si>
  <si>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</si>
  <si>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</si>
  <si>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</si>
  <si>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</si>
  <si>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</si>
  <si>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</si>
  <si>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</si>
  <si>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</si>
  <si>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</si>
  <si>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</si>
  <si>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</si>
  <si>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</si>
  <si>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</si>
  <si>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</si>
  <si>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</si>
  <si>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</si>
  <si>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</si>
  <si>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</si>
  <si>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</si>
  <si>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</si>
  <si>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</si>
  <si>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</si>
  <si>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</si>
  <si>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</si>
  <si>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</si>
  <si>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</si>
  <si>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</si>
  <si>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</si>
  <si>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</si>
  <si>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</si>
  <si>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</si>
  <si>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</si>
  <si>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</si>
  <si>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</si>
  <si>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</si>
  <si>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</si>
  <si>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</si>
  <si>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</si>
  <si>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</si>
  <si>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</si>
  <si>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</si>
  <si>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</si>
  <si>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</si>
  <si>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</si>
  <si>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</si>
  <si>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</si>
  <si>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</si>
  <si>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</si>
  <si>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</si>
  <si>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</si>
  <si>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</si>
  <si>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</si>
  <si>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</si>
  <si>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</si>
  <si>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</si>
  <si>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</si>
  <si>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</si>
  <si>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</si>
  <si>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</si>
  <si>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</si>
  <si>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</si>
  <si>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</si>
  <si>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</si>
  <si>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</si>
  <si>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</si>
  <si>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</si>
  <si>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</si>
  <si>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</si>
  <si>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</si>
  <si>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</si>
  <si>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</si>
  <si>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</si>
  <si>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</si>
  <si>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</si>
  <si>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</si>
  <si>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</si>
  <si>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</si>
  <si>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</si>
  <si>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</si>
  <si>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</si>
  <si>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</si>
  <si>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</si>
  <si>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</si>
  <si>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</si>
  <si>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</si>
  <si>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</si>
  <si>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</si>
  <si>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</si>
  <si>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</si>
  <si>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</si>
  <si>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</si>
  <si>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</si>
  <si>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</si>
  <si>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</si>
  <si>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</si>
  <si>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</si>
  <si>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</si>
  <si>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</si>
  <si>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</si>
  <si>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</si>
  <si>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</si>
  <si>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</si>
  <si>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</si>
  <si>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</si>
  <si>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</si>
  <si>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</si>
  <si>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</si>
  <si>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</si>
  <si>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</si>
  <si>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</si>
  <si>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</si>
  <si>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</si>
  <si>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</si>
  <si>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</si>
  <si>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</si>
  <si>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</si>
  <si>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</si>
  <si>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</si>
  <si>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</si>
  <si>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</si>
  <si>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</si>
  <si>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</si>
  <si>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</si>
  <si>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</si>
  <si>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</si>
  <si>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</si>
  <si>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</si>
  <si>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</si>
  <si>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</si>
  <si>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</si>
  <si>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</si>
  <si>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</si>
  <si>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</si>
  <si>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</si>
  <si>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</si>
  <si>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</si>
  <si>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</si>
  <si>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</si>
  <si>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</si>
  <si>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</si>
  <si>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</si>
  <si>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</si>
  <si>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</si>
  <si>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</si>
  <si>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</si>
  <si>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</si>
  <si>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</si>
  <si>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</si>
  <si>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</si>
  <si>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</si>
  <si>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</si>
  <si>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</si>
  <si>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</si>
  <si>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</si>
  <si>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</si>
  <si>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</si>
  <si>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</si>
  <si>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</si>
  <si>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</si>
  <si>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</si>
  <si>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</si>
  <si>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</si>
  <si>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</si>
  <si>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</si>
  <si>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</si>
  <si>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</si>
  <si>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</si>
  <si>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</si>
  <si>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</si>
  <si>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</si>
  <si>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</si>
  <si>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</si>
  <si>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</si>
  <si>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</si>
  <si>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</si>
  <si>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</si>
  <si>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</si>
  <si>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</si>
  <si>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</si>
  <si>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</si>
  <si>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</si>
  <si>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</si>
  <si>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</si>
  <si>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</si>
  <si>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</si>
  <si>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</si>
  <si>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</si>
  <si>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</si>
  <si>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</si>
  <si>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</si>
  <si>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</si>
  <si>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</si>
  <si>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</si>
  <si>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</si>
  <si>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</si>
  <si>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</si>
  <si>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</si>
  <si>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</si>
  <si>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</si>
  <si>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</si>
  <si>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</si>
  <si>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</si>
  <si>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</si>
  <si>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</si>
  <si>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</si>
  <si>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</si>
  <si>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</si>
  <si>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</si>
  <si>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</si>
  <si>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</si>
  <si>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</si>
  <si>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</si>
  <si>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</si>
  <si>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</si>
  <si>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</si>
  <si>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</si>
  <si>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</si>
  <si>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</si>
  <si>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</si>
  <si>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</si>
  <si>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</si>
  <si>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</si>
  <si>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</si>
  <si>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</si>
  <si>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</si>
  <si>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</si>
  <si>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</si>
  <si>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</si>
  <si>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</si>
  <si>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</si>
  <si>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</si>
  <si>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</si>
  <si>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</si>
  <si>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</si>
  <si>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</si>
  <si>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</si>
  <si>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</si>
  <si>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</si>
  <si>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</si>
  <si>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</si>
  <si>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</si>
  <si>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</si>
  <si>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</si>
  <si>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</si>
  <si>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</si>
  <si>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</si>
  <si>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</si>
  <si>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</si>
  <si>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</si>
  <si>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</si>
  <si>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</si>
  <si>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</si>
  <si>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</si>
  <si>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</si>
  <si>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</si>
  <si>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</si>
  <si>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</si>
  <si>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</si>
  <si>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</si>
  <si>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</si>
  <si>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</si>
  <si>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</si>
  <si>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</si>
  <si>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</si>
  <si>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</si>
  <si>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</si>
  <si>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</si>
  <si>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</si>
  <si>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</si>
  <si>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</si>
  <si>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</si>
  <si>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</si>
  <si>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</si>
  <si>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</si>
  <si>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</si>
  <si>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</si>
  <si>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</si>
  <si>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</si>
  <si>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</si>
  <si>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</si>
  <si>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</si>
  <si>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</si>
  <si>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</si>
  <si>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</si>
  <si>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</si>
  <si>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</si>
  <si>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</si>
  <si>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</si>
  <si>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</si>
  <si>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</si>
  <si>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</si>
  <si>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</si>
  <si>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</si>
  <si>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</si>
  <si>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</si>
  <si>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</si>
  <si>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</si>
  <si>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</si>
  <si>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</si>
  <si>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</si>
  <si>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</si>
  <si>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</si>
  <si>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</si>
  <si>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</si>
  <si>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</si>
  <si>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</si>
  <si>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</si>
  <si>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</si>
  <si>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</si>
  <si>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</si>
  <si>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</si>
  <si>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</si>
  <si>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</si>
  <si>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</si>
  <si>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</si>
  <si>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</si>
  <si>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</si>
  <si>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</si>
  <si>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</si>
  <si>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</si>
  <si>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</si>
  <si>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</si>
  <si>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</si>
  <si>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</si>
  <si>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</si>
  <si>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</si>
  <si>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</si>
  <si>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</si>
  <si>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</si>
  <si>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</si>
  <si>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</si>
  <si>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</si>
  <si>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</si>
  <si>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</si>
  <si>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</si>
  <si>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</si>
  <si>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</si>
  <si>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</si>
  <si>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</si>
  <si>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</si>
  <si>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</si>
  <si>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</si>
  <si>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</si>
  <si>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</si>
  <si>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</si>
  <si>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</si>
  <si>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</si>
  <si>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</si>
  <si>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</si>
  <si>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</si>
  <si>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</si>
  <si>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</si>
  <si>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</si>
  <si>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</si>
  <si>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</si>
  <si>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</si>
  <si>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</si>
  <si>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</si>
  <si>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</si>
  <si>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</si>
  <si>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</si>
  <si>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</si>
  <si>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</si>
  <si>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</si>
  <si>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</si>
  <si>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</si>
  <si>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</si>
  <si>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</si>
  <si>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</si>
  <si>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</si>
  <si>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</si>
  <si>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</si>
  <si>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</si>
  <si>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</si>
  <si>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</si>
  <si>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</si>
  <si>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</si>
  <si>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</si>
  <si>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</si>
  <si>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</si>
  <si>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</si>
  <si>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</si>
  <si>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</si>
  <si>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</si>
  <si>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</si>
  <si>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</si>
  <si>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</si>
  <si>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</si>
  <si>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</si>
  <si>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</si>
  <si>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</si>
  <si>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</si>
  <si>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</si>
  <si>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</si>
  <si>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</si>
  <si>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</si>
  <si>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</si>
  <si>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</si>
  <si>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</si>
  <si>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</si>
  <si>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</si>
  <si>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</si>
  <si>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</si>
  <si>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</si>
  <si>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</si>
  <si>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</si>
  <si>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</si>
  <si>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</si>
  <si>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</si>
  <si>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</si>
  <si>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</si>
  <si>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</si>
  <si>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</si>
  <si>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</si>
  <si>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</si>
  <si>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</si>
  <si>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</si>
  <si>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</si>
  <si>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</si>
  <si>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</si>
  <si>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</si>
  <si>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</si>
  <si>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</si>
  <si>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</si>
  <si>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</si>
  <si>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</si>
  <si>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</si>
  <si>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</si>
  <si>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</si>
  <si>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</si>
  <si>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</si>
  <si>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</si>
  <si>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</si>
  <si>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</si>
  <si>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</si>
  <si>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</si>
  <si>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</si>
  <si>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</si>
  <si>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</si>
  <si>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</si>
  <si>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</si>
  <si>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</si>
  <si>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</si>
  <si>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</si>
  <si>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</si>
  <si>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</si>
  <si>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</si>
  <si>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</si>
  <si>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</si>
  <si>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</si>
  <si>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</si>
  <si>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</si>
  <si>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</si>
  <si>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</si>
  <si>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</si>
  <si>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</si>
  <si>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</si>
  <si>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</si>
  <si>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</si>
  <si>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</si>
  <si>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</si>
  <si>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</si>
  <si>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</si>
  <si>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</si>
  <si>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</si>
  <si>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</si>
  <si>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</si>
  <si>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</si>
  <si>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</si>
  <si>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</si>
  <si>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</si>
  <si>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</si>
  <si>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</si>
  <si>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</si>
  <si>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</si>
  <si>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</si>
  <si>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</si>
  <si>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</si>
  <si>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</si>
  <si>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</si>
  <si>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</si>
  <si>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</si>
  <si>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</si>
  <si>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</si>
  <si>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</si>
  <si>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</si>
  <si>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</si>
  <si>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</si>
  <si>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</si>
  <si>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</si>
  <si>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</si>
  <si>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</si>
  <si>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</si>
  <si>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</si>
  <si>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</si>
  <si>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</si>
  <si>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</si>
  <si>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</si>
  <si>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</si>
  <si>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</si>
  <si>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</si>
  <si>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</si>
  <si>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</si>
  <si>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</si>
  <si>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</si>
  <si>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</si>
  <si>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</si>
  <si>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</si>
  <si>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</si>
  <si>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</si>
  <si>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</si>
  <si>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</si>
  <si>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</si>
  <si>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</si>
  <si>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</si>
  <si>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</si>
  <si>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</si>
  <si>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</si>
  <si>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</si>
  <si>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</si>
  <si>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</si>
  <si>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</si>
  <si>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</si>
  <si>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</si>
  <si>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</si>
  <si>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</si>
  <si>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</si>
  <si>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</si>
  <si>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</si>
  <si>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</si>
  <si>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</si>
  <si>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</si>
  <si>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</si>
  <si>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</si>
  <si>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</si>
  <si>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</si>
  <si>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</si>
  <si>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</si>
  <si>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</si>
  <si>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</si>
  <si>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</si>
  <si>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</si>
  <si>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</si>
  <si>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</si>
  <si>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</si>
  <si>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</si>
  <si>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</si>
  <si>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</si>
  <si>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</si>
  <si>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</si>
  <si>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</si>
  <si>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</si>
  <si>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</si>
  <si>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</si>
  <si>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</si>
  <si>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</si>
  <si>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</si>
  <si>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</si>
  <si>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</si>
  <si>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</si>
  <si>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</si>
  <si>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</si>
  <si>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</si>
  <si>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</si>
  <si>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</si>
  <si>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</si>
  <si>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</si>
  <si>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</si>
  <si>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</si>
  <si>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</si>
  <si>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</si>
  <si>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</si>
  <si>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</si>
  <si>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</si>
  <si>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</si>
  <si>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</si>
  <si>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</si>
  <si>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</si>
  <si>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</si>
  <si>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</si>
  <si>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</si>
  <si>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</si>
  <si>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</si>
  <si>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</si>
  <si>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</si>
  <si>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</si>
  <si>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</si>
  <si>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</si>
  <si>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</si>
  <si>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</si>
  <si>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</si>
  <si>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</si>
  <si>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</si>
  <si>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</si>
  <si>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</si>
  <si>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</si>
  <si>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</si>
  <si>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</si>
  <si>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</si>
  <si>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</si>
  <si>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</si>
  <si>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</si>
  <si>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</si>
  <si>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</si>
  <si>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</si>
  <si>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</si>
  <si>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</si>
  <si>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</si>
  <si>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</si>
  <si>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</si>
  <si>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</si>
  <si>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</si>
  <si>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</si>
  <si>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</si>
  <si>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</si>
  <si>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</si>
  <si>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</si>
  <si>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</si>
  <si>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</si>
  <si>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</si>
  <si>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</si>
  <si>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</si>
  <si>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</si>
  <si>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</si>
  <si>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</si>
  <si>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</si>
  <si>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</si>
  <si>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</si>
  <si>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</si>
  <si>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</si>
  <si>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</si>
  <si>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</si>
  <si>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</si>
  <si>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</si>
  <si>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</si>
  <si>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</si>
  <si>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</si>
  <si>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</si>
  <si>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</si>
  <si>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</si>
  <si>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</si>
  <si>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</si>
  <si>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</si>
  <si>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</si>
  <si>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</si>
  <si>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</si>
  <si>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</si>
  <si>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</si>
  <si>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</si>
  <si>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</si>
  <si>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</si>
  <si>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</si>
  <si>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</si>
  <si>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</si>
  <si>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</si>
  <si>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</si>
  <si>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</si>
  <si>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</si>
  <si>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</si>
  <si>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</si>
  <si>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</si>
  <si>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</si>
  <si>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</si>
  <si>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</si>
  <si>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</si>
  <si>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</si>
  <si>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</si>
  <si>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</si>
  <si>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</si>
  <si>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</si>
  <si>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</si>
  <si>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</si>
  <si>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</si>
  <si>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</si>
  <si>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</si>
  <si>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</si>
  <si>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</si>
  <si>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</si>
  <si>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</si>
  <si>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</si>
  <si>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</si>
  <si>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</si>
  <si>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</si>
  <si>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</si>
  <si>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</si>
  <si>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</si>
  <si>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</si>
  <si>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</si>
  <si>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</si>
  <si>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</si>
  <si>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</si>
  <si>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</si>
  <si>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</si>
  <si>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</si>
  <si>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</si>
  <si>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</si>
  <si>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</si>
  <si>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</si>
  <si>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</si>
  <si>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</si>
  <si>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</si>
  <si>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</si>
  <si>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</si>
  <si>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</si>
  <si>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</si>
  <si>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</si>
  <si>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</si>
  <si>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</si>
  <si>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</si>
  <si>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</si>
  <si>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</si>
  <si>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</si>
  <si>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</si>
  <si>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</si>
  <si>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</si>
  <si>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</si>
  <si>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</si>
  <si>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</si>
  <si>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</si>
  <si>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</si>
  <si>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</si>
  <si>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</si>
  <si>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</si>
  <si>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</si>
  <si>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</si>
  <si>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</si>
  <si>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</si>
  <si>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</si>
  <si>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</si>
  <si>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</si>
  <si>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</si>
  <si>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</si>
  <si>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</si>
  <si>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</si>
  <si>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</si>
  <si>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</si>
  <si>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</si>
  <si>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</si>
  <si>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</si>
  <si>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</si>
  <si>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</si>
  <si>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</si>
  <si>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</si>
  <si>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</si>
  <si>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</si>
  <si>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</si>
  <si>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</si>
  <si>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</si>
  <si>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</si>
  <si>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</si>
  <si>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</si>
  <si>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</si>
  <si>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</si>
  <si>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</si>
  <si>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</si>
  <si>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</si>
  <si>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</si>
  <si>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</si>
  <si>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</si>
  <si>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</si>
  <si>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</si>
  <si>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</si>
  <si>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</si>
  <si>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</si>
  <si>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</si>
  <si>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</si>
  <si>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</si>
  <si>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</si>
  <si>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</si>
  <si>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</si>
  <si>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</si>
  <si>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</si>
  <si>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</si>
  <si>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</si>
  <si>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</si>
  <si>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</si>
  <si>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</si>
  <si>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</si>
  <si>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</si>
  <si>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</si>
  <si>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</si>
  <si>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</si>
  <si>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</si>
  <si>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</si>
  <si>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</si>
  <si>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</si>
  <si>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</si>
  <si>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</si>
  <si>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</si>
  <si>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</si>
  <si>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</si>
  <si>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</si>
  <si>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</si>
  <si>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</si>
  <si>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</si>
  <si>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</si>
  <si>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</si>
  <si>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</si>
  <si>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</si>
  <si>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</si>
  <si>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</si>
  <si>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</si>
  <si>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</si>
  <si>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</si>
  <si>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</si>
  <si>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</si>
  <si>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</si>
  <si>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</si>
  <si>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</si>
  <si>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</si>
  <si>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</si>
  <si>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</si>
  <si>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</si>
  <si>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</si>
  <si>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</si>
  <si>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</si>
  <si>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</si>
  <si>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</si>
  <si>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</si>
  <si>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</si>
  <si>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</si>
  <si>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</si>
  <si>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</si>
  <si>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</si>
  <si>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</si>
  <si>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</si>
  <si>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</si>
  <si>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</si>
  <si>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</si>
  <si>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</si>
  <si>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</si>
  <si>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</si>
  <si>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</si>
  <si>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</si>
  <si>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</si>
  <si>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</si>
  <si>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</si>
  <si>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</si>
  <si>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</si>
  <si>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</si>
  <si>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</si>
  <si>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</si>
  <si>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</si>
  <si>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</si>
  <si>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</si>
  <si>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</si>
  <si>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</si>
  <si>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</si>
  <si>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</si>
  <si>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</si>
  <si>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</si>
  <si>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</si>
  <si>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</si>
  <si>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</si>
  <si>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</si>
  <si>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</si>
  <si>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</si>
  <si>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</si>
  <si>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</si>
  <si>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</si>
  <si>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</si>
  <si>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</si>
  <si>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</si>
  <si>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</si>
  <si>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</si>
  <si>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</si>
  <si>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</si>
  <si>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</si>
  <si>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</si>
  <si>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</si>
  <si>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</si>
  <si>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</si>
  <si>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</si>
  <si>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</si>
  <si>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</si>
  <si>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</si>
  <si>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</si>
  <si>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</si>
  <si>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</si>
  <si>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</si>
  <si>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</si>
  <si>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</si>
  <si>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</si>
  <si>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</si>
  <si>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</si>
  <si>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</si>
  <si>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</si>
  <si>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</si>
  <si>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</si>
  <si>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</si>
  <si>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</si>
  <si>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</si>
  <si>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</si>
  <si>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</si>
  <si>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</si>
  <si>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</si>
  <si>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</si>
  <si>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</si>
  <si>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</si>
  <si>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</si>
  <si>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</si>
  <si>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</si>
  <si>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</si>
  <si>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</si>
  <si>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</si>
  <si>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</si>
  <si>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</si>
  <si>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</si>
  <si>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</si>
  <si>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</si>
  <si>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</si>
  <si>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</si>
  <si>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</si>
  <si>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</si>
  <si>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</si>
  <si>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</si>
  <si>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</si>
  <si>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</si>
  <si>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</si>
  <si>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</si>
  <si>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</si>
  <si>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</si>
  <si>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</si>
  <si>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</si>
  <si>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</si>
  <si>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</si>
  <si>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</si>
  <si>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</si>
  <si>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</si>
  <si>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</si>
  <si>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</si>
  <si>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</si>
  <si>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</si>
  <si>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</si>
  <si>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</si>
  <si>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</si>
  <si>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</si>
  <si>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</si>
  <si>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</si>
  <si>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</si>
  <si>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</si>
  <si>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</si>
  <si>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</si>
  <si>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</si>
  <si>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</si>
  <si>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</si>
  <si>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</si>
  <si>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</si>
  <si>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</si>
  <si>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</si>
  <si>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</si>
  <si>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</si>
  <si>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</si>
  <si>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</si>
  <si>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</si>
  <si>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</si>
  <si>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</si>
  <si>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</si>
  <si>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</si>
  <si>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</si>
  <si>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</si>
  <si>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</si>
  <si>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</si>
  <si>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</si>
  <si>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</si>
  <si>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</si>
  <si>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</si>
  <si>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</si>
  <si>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</si>
  <si>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</si>
  <si>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</si>
  <si>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</si>
  <si>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</si>
  <si>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</si>
  <si>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</si>
  <si>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</si>
  <si>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</si>
  <si>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</si>
  <si>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</si>
  <si>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</si>
  <si>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</si>
  <si>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</si>
  <si>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</si>
  <si>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</si>
  <si>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</si>
  <si>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</si>
  <si>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</si>
  <si>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</si>
  <si>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</si>
  <si>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</si>
  <si>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</si>
  <si>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</si>
  <si>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</si>
  <si>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</si>
  <si>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</si>
  <si>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</si>
  <si>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</si>
  <si>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</si>
  <si>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</si>
  <si>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</si>
  <si>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</si>
  <si>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</si>
  <si>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</si>
  <si>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</si>
  <si>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</si>
  <si>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</si>
  <si>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</si>
  <si>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</si>
  <si>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</si>
  <si>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</si>
  <si>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</si>
  <si>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</si>
  <si>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</si>
  <si>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</si>
  <si>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</si>
  <si>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</si>
  <si>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</si>
  <si>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</si>
  <si>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</si>
  <si>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</si>
  <si>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</si>
  <si>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</si>
  <si>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</si>
  <si>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</si>
  <si>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</si>
  <si>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</si>
  <si>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</si>
  <si>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</si>
  <si>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</si>
  <si>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</si>
  <si>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</si>
  <si>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</si>
  <si>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</si>
  <si>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</si>
  <si>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</si>
  <si>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</si>
  <si>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</si>
  <si>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</si>
  <si>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</si>
  <si>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</si>
  <si>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</si>
  <si>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</si>
  <si>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</si>
  <si>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</si>
  <si>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</si>
  <si>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</si>
  <si>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</si>
  <si>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</si>
  <si>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</si>
  <si>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</si>
  <si>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</si>
  <si>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</si>
  <si>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</si>
  <si>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</si>
  <si>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</si>
  <si>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</si>
  <si>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</si>
  <si>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</si>
  <si>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</si>
  <si>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</si>
  <si>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</si>
  <si>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</si>
  <si>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</si>
  <si>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</si>
  <si>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</si>
  <si>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</si>
  <si>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</si>
  <si>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</si>
  <si>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</si>
  <si>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</si>
  <si>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</si>
  <si>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</si>
  <si>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</si>
  <si>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</si>
  <si>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</si>
  <si>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</si>
  <si>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</si>
  <si>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</si>
  <si>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</si>
  <si>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</si>
  <si>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</si>
  <si>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</si>
  <si>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</si>
  <si>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</si>
  <si>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</si>
  <si>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</si>
  <si>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</si>
  <si>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</si>
  <si>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</si>
  <si>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</si>
  <si>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</si>
  <si>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</si>
  <si>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</si>
  <si>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</si>
  <si>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</si>
  <si>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</si>
  <si>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</si>
  <si>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</si>
  <si>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</si>
  <si>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</si>
  <si>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</si>
  <si>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</si>
  <si>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</si>
  <si>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</si>
  <si>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</si>
  <si>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</si>
  <si>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</si>
  <si>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</si>
  <si>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</si>
  <si>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</si>
  <si>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</si>
  <si>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</si>
  <si>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</si>
  <si>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</si>
  <si>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</si>
  <si>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</si>
  <si>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</si>
  <si>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</si>
  <si>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</si>
  <si>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</si>
  <si>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</si>
  <si>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</si>
  <si>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</si>
  <si>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</si>
  <si>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</si>
  <si>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</si>
  <si>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</si>
  <si>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</si>
  <si>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</si>
  <si>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</si>
  <si>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</si>
  <si>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</si>
  <si>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</si>
  <si>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</si>
  <si>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</si>
  <si>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</si>
  <si>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</si>
  <si>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</si>
  <si>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</si>
  <si>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</si>
  <si>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</si>
  <si>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</si>
  <si>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</si>
  <si>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</si>
  <si>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</si>
  <si>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</si>
  <si>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</si>
  <si>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</si>
  <si>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</si>
  <si>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</si>
  <si>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</si>
  <si>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</si>
  <si>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</si>
  <si>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</si>
  <si>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</si>
  <si>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</si>
  <si>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</si>
  <si>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</si>
  <si>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</si>
  <si>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</si>
  <si>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</si>
  <si>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</si>
  <si>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</si>
  <si>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</si>
  <si>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</si>
  <si>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</si>
  <si>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</si>
  <si>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</si>
  <si>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</si>
  <si>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</si>
  <si>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</si>
  <si>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</si>
  <si>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</si>
  <si>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</si>
  <si>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</si>
  <si>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</si>
  <si>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</si>
  <si>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</si>
  <si>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</si>
  <si>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</si>
  <si>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</si>
  <si>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</si>
  <si>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</si>
  <si>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</si>
  <si>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</si>
  <si>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</si>
  <si>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</si>
  <si>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</si>
  <si>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</si>
  <si>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</si>
  <si>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</si>
  <si>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</si>
  <si>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</si>
  <si>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</si>
  <si>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</si>
  <si>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</si>
  <si>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</si>
  <si>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</si>
  <si>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</si>
  <si>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</si>
  <si>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</si>
  <si>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</si>
  <si>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</si>
  <si>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</si>
  <si>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</si>
  <si>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</si>
  <si>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</si>
  <si>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</si>
  <si>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</si>
  <si>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</si>
  <si>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</si>
  <si>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</si>
  <si>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</si>
  <si>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</si>
  <si>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</si>
  <si>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</si>
  <si>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</si>
  <si>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</si>
  <si>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</si>
  <si>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</si>
  <si>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</si>
  <si>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</si>
  <si>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</si>
  <si>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</si>
  <si>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</si>
  <si>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</si>
  <si>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</si>
  <si>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</si>
  <si>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</si>
  <si>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</si>
  <si>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</si>
  <si>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</si>
  <si>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</si>
  <si>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</si>
  <si>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</si>
  <si>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</si>
  <si>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</si>
  <si>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</si>
  <si>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</si>
  <si>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</si>
  <si>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</si>
  <si>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</si>
  <si>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</si>
  <si>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</si>
  <si>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</si>
  <si>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</si>
  <si>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</si>
  <si>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</si>
  <si>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</si>
  <si>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</si>
  <si>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</si>
  <si>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</si>
  <si>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</si>
  <si>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</si>
  <si>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</si>
  <si>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</si>
  <si>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</si>
  <si>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</si>
  <si>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</si>
  <si>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</si>
  <si>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</si>
  <si>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</si>
  <si>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</si>
  <si>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</si>
  <si>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</si>
  <si>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</si>
  <si>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</si>
  <si>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</si>
  <si>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</si>
  <si>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</si>
  <si>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</si>
  <si>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</si>
  <si>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</si>
  <si>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</si>
  <si>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</si>
  <si>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</si>
  <si>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</si>
  <si>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</si>
  <si>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</si>
  <si>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</si>
  <si>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</si>
  <si>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</si>
  <si>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</si>
  <si>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</si>
  <si>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</si>
  <si>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</si>
  <si>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</si>
  <si>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</si>
  <si>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</si>
  <si>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</si>
  <si>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</si>
  <si>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</si>
  <si>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</si>
  <si>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</si>
  <si>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</si>
  <si>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</si>
  <si>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</si>
  <si>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</si>
  <si>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</si>
  <si>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</si>
  <si>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</si>
  <si>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</si>
  <si>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</si>
  <si>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</si>
  <si>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</si>
  <si>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</si>
  <si>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</si>
  <si>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</si>
  <si>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</si>
  <si>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</si>
  <si>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</si>
  <si>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</si>
  <si>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</si>
  <si>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</si>
  <si>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</si>
  <si>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</si>
  <si>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</si>
  <si>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</si>
  <si>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</si>
  <si>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</si>
  <si>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</si>
  <si>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</si>
  <si>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</si>
  <si>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</si>
  <si>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</si>
  <si>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</si>
  <si>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</si>
  <si>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</si>
  <si>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</si>
  <si>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</si>
  <si>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</si>
  <si>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</si>
  <si>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</si>
  <si>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</si>
  <si>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</si>
  <si>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</si>
  <si>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</si>
  <si>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</si>
  <si>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</si>
  <si>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</si>
  <si>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</si>
  <si>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</si>
  <si>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</si>
  <si>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</si>
  <si>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</si>
  <si>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</si>
  <si>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</si>
  <si>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</si>
  <si>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</si>
  <si>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</si>
  <si>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</si>
  <si>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</si>
  <si>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</si>
  <si>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</si>
  <si>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</si>
  <si>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</si>
  <si>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</si>
  <si>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</si>
  <si>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</si>
  <si>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</si>
  <si>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</si>
  <si>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</si>
  <si>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</si>
  <si>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</si>
  <si>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</si>
  <si>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</si>
  <si>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</si>
  <si>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</si>
  <si>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</si>
  <si>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</si>
  <si>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</si>
  <si>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</si>
  <si>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</si>
  <si>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</si>
  <si>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</si>
  <si>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</si>
  <si>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</si>
  <si>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</si>
  <si>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</si>
  <si>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</si>
  <si>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</si>
  <si>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</si>
  <si>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</si>
  <si>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</si>
  <si>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</si>
  <si>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</si>
  <si>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</si>
  <si>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</si>
  <si>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</si>
  <si>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</si>
  <si>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</si>
  <si>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</si>
  <si>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</si>
  <si>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</si>
  <si>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</si>
  <si>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</si>
  <si>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</si>
  <si>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</si>
  <si>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</si>
  <si>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</si>
  <si>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</si>
  <si>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</si>
  <si>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</si>
  <si>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</si>
  <si>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</si>
  <si>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</si>
  <si>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</si>
  <si>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</si>
  <si>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</si>
  <si>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</si>
  <si>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</si>
  <si>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</si>
  <si>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</si>
  <si>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</si>
  <si>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</si>
  <si>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</si>
  <si>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</si>
  <si>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</si>
  <si>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</si>
  <si>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</si>
  <si>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</si>
  <si>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</si>
  <si>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</si>
  <si>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</si>
  <si>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</si>
  <si>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</si>
  <si>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</si>
  <si>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</si>
  <si>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</si>
  <si>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</si>
  <si>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</si>
  <si>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</si>
  <si>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</si>
  <si>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</si>
  <si>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</si>
  <si>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</si>
  <si>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</si>
  <si>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</si>
  <si>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</si>
  <si>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</si>
  <si>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</si>
  <si>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</si>
  <si>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</si>
  <si>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</si>
  <si>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</si>
  <si>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</si>
  <si>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</si>
  <si>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</si>
  <si>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</si>
  <si>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</si>
  <si>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</si>
  <si>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</si>
  <si>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</si>
  <si>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</si>
  <si>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</si>
  <si>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</si>
  <si>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</si>
  <si>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</si>
  <si>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</si>
  <si>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</si>
  <si>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</si>
  <si>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</si>
  <si>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</si>
  <si>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</si>
  <si>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</si>
  <si>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</si>
  <si>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</si>
  <si>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</si>
  <si>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</si>
  <si>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</si>
  <si>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</si>
  <si>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</si>
  <si>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</si>
  <si>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</si>
  <si>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</si>
  <si>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</si>
  <si>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</si>
  <si>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</si>
  <si>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</si>
  <si>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</si>
  <si>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</si>
  <si>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</si>
  <si>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</si>
  <si>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</si>
  <si>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</si>
  <si>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</si>
  <si>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</si>
  <si>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</si>
  <si>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</si>
  <si>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</si>
  <si>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</si>
  <si>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</si>
  <si>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</si>
  <si>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</si>
  <si>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</si>
  <si>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</si>
  <si>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</si>
  <si>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</si>
  <si>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</si>
  <si>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</si>
  <si>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</si>
  <si>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</si>
  <si>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</si>
  <si>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</si>
  <si>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</si>
  <si>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</si>
  <si>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</si>
  <si>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</si>
  <si>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</si>
  <si>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</si>
  <si>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</si>
  <si>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</si>
  <si>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</si>
  <si>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</si>
  <si>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</si>
  <si>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</si>
  <si>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</si>
  <si>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</si>
  <si>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</si>
  <si>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</si>
  <si>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</si>
  <si>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</si>
  <si>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</si>
  <si>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</si>
  <si>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</si>
  <si>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</si>
  <si>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</si>
  <si>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</si>
  <si>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</si>
  <si>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</si>
  <si>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</si>
  <si>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</si>
  <si>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</si>
  <si>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</si>
  <si>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</si>
  <si>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</si>
  <si>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</si>
  <si>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</si>
  <si>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</si>
  <si>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</si>
  <si>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</si>
  <si>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</si>
  <si>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</si>
  <si>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</si>
  <si>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</si>
  <si>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</si>
  <si>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</si>
  <si>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</si>
  <si>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</si>
  <si>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</si>
  <si>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</si>
  <si>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</si>
  <si>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</si>
  <si>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</si>
  <si>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</si>
  <si>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</si>
  <si>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</si>
  <si>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</si>
  <si>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</si>
  <si>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</si>
  <si>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</si>
  <si>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</si>
  <si>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</si>
  <si>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</si>
  <si>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</si>
  <si>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</si>
  <si>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</si>
  <si>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</si>
  <si>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</si>
  <si>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</si>
  <si>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</si>
  <si>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</si>
  <si>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</si>
  <si>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</si>
  <si>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</si>
  <si>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</si>
  <si>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</si>
  <si>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</si>
  <si>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</si>
  <si>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</si>
  <si>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</si>
  <si>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</si>
  <si>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</si>
  <si>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</si>
  <si>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</si>
  <si>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</si>
  <si>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</si>
  <si>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</si>
  <si>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</si>
  <si>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</si>
  <si>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</si>
  <si>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</si>
  <si>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</si>
  <si>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</si>
  <si>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</si>
  <si>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</si>
  <si>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</si>
  <si>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</si>
  <si>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</si>
  <si>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</si>
  <si>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</si>
  <si>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</si>
  <si>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</si>
  <si>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</si>
  <si>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</si>
  <si>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</si>
  <si>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</si>
  <si>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</si>
  <si>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</si>
  <si>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</si>
  <si>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</si>
  <si>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</si>
  <si>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</si>
  <si>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</si>
  <si>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</si>
  <si>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</si>
  <si>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</si>
  <si>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</si>
  <si>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</si>
  <si>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</si>
  <si>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</si>
  <si>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</si>
  <si>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</si>
  <si>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</si>
  <si>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</si>
  <si>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</si>
  <si>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</si>
  <si>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</si>
  <si>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</si>
  <si>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</si>
  <si>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</si>
  <si>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</si>
  <si>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</si>
  <si>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</si>
  <si>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</si>
  <si>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</si>
  <si>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</si>
  <si>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</si>
  <si>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</si>
  <si>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</si>
  <si>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</si>
  <si>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</si>
  <si>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</si>
  <si>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</si>
  <si>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</si>
  <si>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</si>
  <si>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</si>
  <si>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</si>
  <si>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</si>
  <si>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</si>
  <si>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</si>
  <si>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</si>
  <si>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</si>
  <si>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</si>
  <si>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</si>
  <si>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</si>
  <si>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</si>
  <si>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</si>
  <si>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</si>
  <si>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</si>
  <si>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</si>
  <si>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</si>
  <si>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</si>
  <si>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</si>
  <si>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</si>
  <si>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</si>
  <si>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</si>
  <si>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</si>
  <si>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</si>
  <si>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</si>
  <si>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</si>
  <si>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</si>
  <si>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</si>
  <si>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</si>
  <si>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</si>
  <si>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</si>
  <si>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</si>
  <si>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</si>
  <si>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</si>
  <si>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</si>
  <si>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</si>
  <si>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</si>
  <si>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</si>
  <si>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</si>
  <si>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</si>
  <si>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</si>
  <si>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</si>
  <si>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</si>
  <si>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</si>
  <si>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</si>
  <si>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</si>
  <si>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</si>
  <si>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</si>
  <si>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</si>
  <si>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</si>
  <si>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</si>
  <si>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</si>
  <si>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</si>
  <si>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</si>
  <si>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</si>
  <si>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</si>
  <si>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</si>
  <si>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</si>
  <si>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</si>
  <si>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</si>
  <si>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</si>
  <si>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</si>
  <si>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</si>
  <si>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</si>
  <si>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</si>
  <si>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</si>
  <si>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</si>
  <si>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</si>
  <si>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</si>
  <si>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</si>
  <si>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</si>
  <si>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</si>
  <si>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</si>
  <si>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</si>
  <si>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</si>
  <si>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</si>
  <si>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</si>
  <si>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</si>
  <si>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</si>
  <si>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</si>
  <si>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</si>
  <si>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</si>
  <si>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</si>
  <si>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</si>
  <si>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</si>
  <si>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</si>
  <si>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</si>
  <si>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</si>
  <si>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</si>
  <si>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</si>
  <si>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</si>
  <si>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</si>
  <si>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</si>
  <si>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</si>
  <si>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</si>
  <si>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</si>
  <si>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</si>
  <si>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</si>
  <si>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</si>
  <si>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</si>
  <si>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</si>
  <si>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</si>
  <si>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</si>
  <si>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</si>
  <si>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</si>
  <si>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</si>
  <si>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</si>
  <si>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</si>
  <si>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</si>
  <si>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</si>
  <si>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</si>
  <si>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</si>
  <si>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</si>
  <si>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</si>
  <si>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</si>
  <si>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</si>
  <si>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</si>
  <si>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</si>
  <si>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</si>
  <si>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</si>
  <si>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</si>
  <si>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</si>
  <si>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</si>
  <si>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</si>
  <si>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</si>
  <si>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</si>
  <si>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</si>
  <si>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</si>
  <si>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</si>
  <si>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</si>
  <si>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</si>
  <si>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</si>
  <si>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</si>
  <si>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</si>
  <si>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</si>
  <si>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</si>
  <si>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</si>
  <si>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</si>
  <si>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</si>
  <si>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</si>
  <si>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</si>
  <si>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</si>
  <si>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</si>
  <si>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</si>
  <si>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</si>
  <si>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</si>
  <si>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</si>
  <si>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</si>
  <si>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</si>
  <si>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</si>
  <si>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</si>
  <si>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</si>
  <si>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</si>
  <si>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</si>
  <si>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</si>
  <si>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</si>
  <si>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</si>
  <si>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</si>
  <si>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</si>
  <si>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</si>
  <si>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</si>
  <si>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</si>
  <si>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</si>
  <si>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</si>
  <si>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</si>
  <si>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</si>
  <si>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</si>
  <si>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</si>
  <si>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</si>
  <si>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</si>
  <si>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</si>
  <si>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</si>
  <si>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</si>
  <si>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</si>
  <si>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</si>
  <si>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</si>
  <si>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</si>
  <si>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</si>
  <si>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</si>
  <si>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</si>
  <si>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</si>
  <si>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</si>
  <si>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</si>
  <si>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</si>
  <si>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</si>
  <si>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</si>
  <si>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</si>
  <si>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</si>
  <si>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</si>
  <si>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</si>
  <si>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</si>
  <si>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</si>
  <si>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</si>
  <si>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</si>
  <si>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</si>
  <si>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</si>
  <si>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</si>
  <si>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</si>
  <si>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</si>
  <si>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</si>
  <si>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</si>
  <si>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</si>
  <si>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</si>
  <si>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</si>
  <si>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</si>
  <si>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</si>
  <si>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</si>
  <si>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</si>
  <si>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</si>
  <si>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</si>
  <si>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</si>
  <si>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</si>
  <si>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</si>
  <si>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</si>
  <si>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</si>
  <si>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</si>
  <si>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</si>
  <si>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</si>
  <si>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</si>
  <si>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</si>
  <si>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</si>
  <si>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</si>
  <si>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</si>
  <si>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</si>
  <si>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</si>
  <si>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</si>
  <si>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</si>
  <si>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</si>
  <si>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</si>
  <si>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</si>
  <si>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</si>
  <si>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</si>
  <si>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</si>
  <si>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</si>
  <si>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</si>
  <si>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</si>
  <si>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</si>
  <si>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</si>
  <si>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</si>
  <si>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</si>
  <si>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</si>
  <si>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</si>
  <si>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</si>
  <si>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</si>
  <si>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</si>
  <si>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</si>
  <si>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</si>
  <si>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</si>
  <si>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</si>
  <si>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</si>
  <si>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</si>
  <si>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</si>
  <si>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</si>
  <si>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</si>
  <si>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</si>
  <si>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</si>
  <si>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</si>
  <si>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</si>
  <si>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</si>
  <si>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</si>
  <si>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</si>
  <si>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</si>
  <si>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</si>
  <si>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</si>
  <si>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</si>
  <si>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</si>
  <si>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</si>
  <si>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</si>
  <si>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</si>
  <si>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</si>
  <si>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</si>
  <si>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</si>
  <si>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</si>
  <si>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</si>
  <si>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</si>
  <si>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</si>
  <si>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</si>
  <si>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</si>
  <si>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</si>
  <si>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</si>
  <si>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</si>
  <si>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</si>
  <si>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</si>
  <si>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</si>
  <si>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</si>
  <si>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</si>
  <si>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</si>
  <si>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</si>
  <si>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</si>
  <si>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</si>
  <si>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</si>
  <si>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</si>
  <si>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</si>
  <si>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</si>
  <si>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</si>
  <si>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</si>
  <si>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</si>
  <si>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</si>
  <si>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</si>
  <si>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</si>
  <si>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</si>
  <si>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</si>
  <si>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</si>
  <si>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</si>
  <si>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</si>
  <si>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</si>
  <si>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</si>
  <si>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</si>
  <si>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</si>
  <si>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</si>
  <si>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</si>
  <si>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</si>
  <si>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</si>
  <si>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</si>
  <si>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</si>
  <si>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</si>
  <si>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</si>
  <si>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</si>
  <si>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</si>
  <si>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</si>
  <si>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</si>
  <si>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</si>
  <si>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</si>
  <si>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</si>
  <si>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</si>
  <si>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</si>
  <si>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</si>
  <si>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</si>
  <si>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</si>
  <si>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</si>
  <si>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</si>
  <si>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</si>
  <si>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</si>
  <si>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</si>
  <si>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</si>
  <si>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</si>
  <si>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</si>
  <si>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</si>
  <si>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</si>
  <si>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</si>
  <si>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</si>
  <si>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</si>
  <si>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</si>
  <si>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</si>
  <si>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</si>
  <si>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</si>
  <si>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</si>
  <si>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</si>
  <si>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</si>
  <si>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</si>
  <si>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</si>
  <si>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</si>
  <si>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</si>
  <si>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</si>
  <si>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</si>
  <si>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</si>
  <si>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</si>
  <si>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</si>
  <si>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</si>
  <si>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</si>
  <si>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</si>
  <si>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</si>
  <si>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</si>
  <si>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</si>
  <si>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</si>
  <si>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</si>
  <si>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</si>
  <si>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</si>
  <si>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</si>
  <si>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</si>
  <si>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</si>
  <si>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</si>
  <si>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</si>
  <si>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</si>
  <si>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</si>
  <si>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</si>
  <si>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</si>
  <si>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</si>
  <si>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</si>
  <si>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</si>
  <si>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</si>
  <si>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</si>
  <si>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</si>
  <si>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</si>
  <si>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</si>
  <si>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</si>
  <si>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</si>
  <si>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</si>
  <si>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</si>
  <si>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</si>
  <si>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</si>
  <si>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</si>
  <si>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</si>
  <si>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</si>
  <si>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</si>
  <si>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</si>
  <si>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</si>
  <si>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</si>
  <si>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</si>
  <si>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</si>
  <si>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</si>
  <si>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</si>
  <si>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</si>
  <si>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</si>
  <si>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</si>
  <si>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</si>
  <si>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</si>
  <si>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</si>
  <si>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</si>
  <si>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</si>
  <si>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</si>
  <si>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</si>
  <si>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</si>
  <si>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</si>
  <si>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</si>
  <si>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</si>
  <si>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</si>
  <si>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</si>
  <si>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</si>
  <si>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</si>
  <si>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</si>
  <si>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</si>
  <si>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</si>
  <si>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</si>
  <si>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</si>
  <si>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</si>
  <si>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</si>
  <si>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</si>
  <si>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</si>
  <si>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</si>
  <si>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</si>
  <si>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</si>
  <si>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</si>
  <si>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</si>
  <si>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</si>
  <si>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</si>
  <si>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</si>
  <si>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</si>
  <si>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</si>
  <si>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</si>
  <si>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</si>
  <si>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</si>
  <si>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</si>
  <si>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</si>
  <si>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</si>
  <si>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</si>
  <si>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</si>
  <si>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</si>
  <si>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</si>
  <si>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</si>
  <si>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</si>
  <si>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</si>
  <si>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</si>
  <si>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</si>
  <si>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</si>
  <si>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</si>
  <si>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</si>
  <si>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</si>
  <si>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</si>
  <si>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</si>
  <si>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</si>
  <si>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</si>
  <si>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</si>
  <si>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</si>
  <si>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</si>
  <si>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</si>
  <si>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</si>
  <si>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</si>
  <si>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</si>
  <si>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</si>
  <si>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</si>
  <si>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</si>
  <si>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</si>
  <si>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</si>
  <si>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</si>
  <si>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</si>
  <si>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</si>
  <si>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</si>
  <si>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</si>
  <si>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</si>
  <si>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</si>
  <si>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</si>
  <si>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</si>
  <si>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</si>
  <si>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</si>
  <si>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</si>
  <si>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</si>
  <si>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</si>
  <si>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</si>
  <si>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</si>
  <si>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</si>
  <si>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</si>
  <si>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</si>
  <si>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</si>
  <si>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</si>
  <si>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</si>
  <si>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</si>
  <si>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</si>
  <si>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</si>
  <si>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</si>
  <si>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</si>
  <si>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</si>
  <si>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</si>
  <si>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</si>
  <si>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</si>
  <si>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</si>
  <si>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</si>
  <si>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</si>
  <si>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</si>
  <si>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</si>
  <si>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</si>
  <si>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</si>
  <si>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</si>
  <si>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</si>
  <si>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</si>
  <si>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</si>
  <si>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</si>
  <si>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</si>
  <si>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</si>
  <si>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</si>
  <si>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</si>
  <si>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</si>
  <si>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</si>
  <si>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</si>
  <si>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</si>
  <si>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</si>
  <si>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</si>
  <si>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</si>
  <si>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</si>
  <si>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</si>
  <si>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</si>
  <si>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</si>
  <si>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</si>
  <si>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</si>
  <si>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</si>
  <si>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</si>
  <si>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</si>
  <si>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</si>
  <si>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</si>
  <si>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</si>
  <si>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</si>
  <si>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</si>
  <si>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</si>
  <si>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</si>
  <si>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</si>
  <si>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</si>
  <si>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</si>
  <si>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</si>
  <si>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</si>
  <si>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</si>
  <si>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</si>
  <si>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</si>
  <si>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</si>
  <si>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</si>
  <si>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</si>
  <si>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</si>
  <si>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</si>
  <si>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</si>
  <si>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</si>
  <si>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</si>
  <si>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</si>
  <si>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</si>
  <si>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</si>
  <si>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</si>
  <si>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</si>
  <si>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</si>
  <si>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</si>
  <si>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</si>
  <si>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</si>
  <si>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</si>
  <si>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</si>
  <si>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</si>
  <si>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</si>
  <si>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</si>
  <si>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</si>
  <si>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</si>
  <si>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</si>
  <si>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</si>
  <si>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</si>
  <si>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</si>
  <si>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</si>
  <si>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</si>
  <si>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</si>
  <si>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</si>
  <si>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</si>
  <si>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</si>
  <si>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</si>
  <si>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</si>
  <si>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</si>
  <si>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</si>
  <si>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</si>
  <si>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</si>
  <si>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</si>
  <si>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</si>
  <si>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</si>
  <si>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</si>
  <si>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</si>
  <si>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</si>
  <si>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</si>
  <si>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</si>
  <si>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</si>
  <si>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</si>
  <si>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</si>
  <si>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</si>
  <si>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</si>
  <si>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</si>
  <si>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</si>
  <si>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</si>
  <si>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</si>
  <si>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</si>
  <si>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</si>
  <si>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</si>
  <si>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</si>
  <si>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</si>
  <si>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</si>
  <si>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</si>
  <si>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</si>
  <si>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</si>
  <si>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</si>
  <si>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</si>
  <si>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</si>
  <si>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</si>
  <si>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</si>
  <si>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</si>
  <si>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</si>
  <si>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</si>
  <si>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</si>
  <si>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</si>
  <si>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</si>
  <si>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</si>
  <si>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</si>
  <si>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</si>
  <si>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</si>
  <si>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</si>
  <si>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</si>
  <si>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</si>
  <si>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</si>
  <si>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</si>
  <si>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</si>
  <si>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</si>
  <si>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</si>
  <si>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</si>
  <si>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</si>
  <si>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</si>
  <si>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</si>
  <si>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</si>
  <si>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</si>
  <si>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</si>
  <si>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</si>
  <si>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</si>
  <si>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</si>
  <si>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</si>
  <si>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</si>
  <si>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</si>
  <si>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</si>
  <si>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</si>
  <si>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</si>
  <si>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</si>
  <si>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</si>
  <si>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</si>
  <si>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</si>
  <si>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</si>
  <si>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</si>
  <si>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</si>
  <si>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</si>
  <si>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</si>
  <si>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</si>
  <si>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</si>
  <si>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</si>
  <si>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</si>
  <si>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</si>
  <si>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</si>
  <si>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</si>
  <si>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</si>
  <si>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</si>
  <si>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</si>
  <si>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</si>
  <si>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</si>
  <si>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</si>
  <si>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</si>
  <si>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</si>
  <si>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</si>
  <si>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</si>
  <si>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</si>
  <si>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</si>
  <si>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</si>
  <si>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</si>
  <si>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</si>
  <si>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</si>
  <si>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</si>
  <si>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</si>
  <si>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</si>
  <si>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</si>
  <si>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</si>
  <si>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</si>
  <si>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</si>
  <si>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</si>
  <si>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</si>
  <si>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</si>
  <si>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</si>
  <si>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</si>
  <si>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</si>
  <si>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</si>
  <si>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</si>
  <si>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</si>
  <si>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</si>
  <si>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</si>
  <si>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</si>
  <si>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</si>
  <si>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</si>
  <si>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</si>
  <si>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</si>
  <si>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</si>
  <si>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</si>
  <si>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</si>
  <si>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</si>
  <si>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</si>
  <si>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</si>
  <si>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</si>
  <si>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</si>
  <si>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</si>
  <si>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</si>
  <si>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</si>
  <si>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</si>
  <si>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</si>
  <si>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</si>
  <si>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</si>
  <si>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</si>
  <si>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</si>
  <si>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</si>
  <si>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</si>
  <si>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</si>
  <si>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</si>
  <si>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</si>
  <si>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</si>
  <si>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</si>
  <si>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</si>
  <si>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</si>
  <si>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</si>
  <si>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</si>
  <si>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</si>
  <si>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</si>
  <si>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</si>
  <si>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</si>
  <si>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</si>
  <si>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</si>
  <si>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</si>
  <si>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</si>
  <si>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</si>
  <si>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</si>
  <si>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</si>
  <si>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</si>
  <si>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</si>
  <si>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</si>
  <si>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</si>
  <si>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</si>
  <si>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</si>
  <si>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</si>
  <si>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</si>
  <si>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</si>
  <si>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</si>
  <si>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</si>
  <si>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</si>
  <si>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</si>
  <si>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</si>
  <si>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</si>
  <si>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</si>
  <si>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</si>
  <si>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</si>
  <si>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</si>
  <si>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</si>
  <si>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</si>
  <si>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</si>
  <si>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</si>
  <si>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</si>
  <si>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</si>
  <si>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</si>
  <si>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</si>
  <si>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</si>
  <si>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</si>
  <si>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</si>
  <si>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</si>
  <si>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</si>
  <si>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</si>
  <si>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</si>
  <si>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</si>
  <si>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</si>
  <si>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</si>
  <si>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</si>
  <si>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</si>
  <si>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</si>
  <si>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</si>
  <si>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</si>
  <si>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</si>
  <si>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</si>
  <si>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</si>
  <si>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</si>
  <si>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</si>
  <si>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</si>
  <si>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</si>
  <si>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</si>
  <si>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</si>
  <si>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</si>
  <si>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</si>
  <si>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</si>
  <si>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</si>
  <si>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</si>
  <si>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</si>
  <si>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</si>
  <si>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</si>
  <si>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</si>
  <si>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</si>
  <si>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</si>
  <si>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</si>
  <si>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</si>
  <si>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</si>
  <si>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</si>
  <si>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</si>
  <si>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</si>
  <si>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</si>
  <si>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</si>
  <si>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</si>
  <si>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</si>
  <si>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</si>
  <si>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</si>
  <si>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</si>
  <si>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</si>
  <si>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</si>
  <si>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</si>
  <si>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</si>
  <si>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</si>
  <si>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</si>
  <si>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</si>
  <si>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</si>
  <si>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</si>
  <si>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</si>
  <si>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</si>
  <si>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</si>
  <si>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</si>
  <si>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</si>
  <si>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</si>
  <si>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</si>
  <si>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</si>
  <si>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</si>
  <si>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</si>
  <si>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</si>
  <si>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</si>
  <si>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</si>
  <si>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</si>
  <si>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</si>
  <si>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</si>
  <si>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</si>
  <si>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</si>
  <si>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</si>
  <si>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</si>
  <si>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</si>
  <si>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</si>
  <si>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</si>
  <si>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</si>
  <si>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</si>
  <si>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</si>
  <si>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</si>
  <si>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</si>
  <si>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</si>
  <si>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</si>
  <si>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</si>
  <si>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</si>
  <si>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</si>
  <si>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</si>
  <si>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</si>
  <si>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</si>
  <si>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</si>
  <si>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</si>
  <si>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</si>
  <si>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</si>
  <si>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</si>
  <si>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</si>
  <si>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</si>
  <si>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</si>
  <si>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</si>
  <si>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</si>
  <si>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</si>
  <si>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</si>
  <si>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</si>
  <si>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</si>
  <si>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</si>
  <si>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</si>
  <si>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</si>
  <si>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</si>
  <si>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</si>
  <si>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</si>
  <si>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</si>
  <si>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</si>
  <si>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</si>
  <si>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</si>
  <si>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</si>
  <si>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</si>
  <si>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</si>
  <si>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</si>
  <si>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</si>
  <si>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</si>
  <si>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</si>
  <si>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</si>
  <si>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</si>
  <si>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</si>
  <si>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</si>
  <si>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</si>
  <si>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</si>
  <si>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</si>
  <si>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</si>
  <si>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</si>
  <si>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</si>
  <si>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</si>
  <si>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</si>
  <si>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</si>
  <si>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</si>
  <si>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</si>
  <si>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</si>
  <si>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</si>
  <si>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</si>
  <si>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</si>
  <si>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</si>
  <si>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</si>
  <si>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</si>
  <si>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</si>
  <si>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</si>
  <si>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</si>
  <si>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</si>
  <si>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</si>
  <si>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</si>
  <si>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</si>
  <si>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</si>
  <si>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</si>
  <si>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</si>
  <si>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</si>
  <si>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</si>
  <si>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</si>
  <si>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</si>
  <si>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</si>
  <si>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</si>
  <si>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</si>
  <si>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</si>
  <si>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</si>
  <si>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</si>
  <si>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</si>
  <si>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</si>
  <si>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</si>
  <si>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</si>
  <si>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</si>
  <si>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</si>
  <si>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</si>
  <si>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</si>
  <si>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</si>
  <si>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</si>
  <si>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</si>
  <si>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</si>
  <si>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</si>
  <si>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</si>
  <si>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</si>
  <si>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</si>
  <si>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</si>
  <si>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</si>
  <si>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</si>
  <si>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</si>
  <si>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</si>
  <si>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</si>
  <si>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</si>
  <si>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</si>
  <si>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</si>
  <si>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</si>
  <si>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</si>
  <si>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</si>
  <si>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</si>
  <si>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</si>
  <si>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</si>
  <si>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</si>
  <si>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</si>
  <si>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</si>
  <si>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</si>
  <si>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</si>
  <si>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</si>
  <si>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</si>
  <si>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</si>
  <si>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</si>
  <si>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</si>
  <si>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</si>
  <si>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</si>
  <si>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</si>
  <si>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</si>
  <si>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</si>
  <si>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</si>
  <si>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</si>
  <si>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</si>
  <si>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</si>
  <si>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</si>
  <si>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</si>
  <si>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</si>
  <si>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</si>
  <si>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</si>
  <si>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</si>
  <si>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</si>
  <si>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</si>
  <si>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</si>
  <si>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</si>
  <si>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</si>
  <si>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</si>
  <si>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</si>
  <si>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</si>
  <si>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</si>
  <si>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</si>
  <si>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</si>
  <si>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</si>
  <si>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</si>
  <si>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</si>
  <si>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</si>
  <si>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</si>
  <si>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</si>
  <si>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</si>
  <si>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</si>
  <si>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</si>
  <si>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</si>
  <si>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</si>
  <si>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</si>
  <si>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</si>
  <si>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</si>
  <si>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</si>
  <si>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</si>
  <si>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</si>
  <si>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</si>
  <si>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</si>
  <si>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</si>
  <si>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</si>
  <si>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</si>
  <si>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</si>
  <si>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</si>
  <si>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</si>
  <si>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</si>
  <si>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</si>
  <si>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</si>
  <si>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</si>
  <si>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</si>
  <si>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</si>
  <si>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</si>
  <si>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</si>
  <si>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</si>
  <si>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</si>
  <si>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</si>
  <si>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</si>
  <si>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</si>
  <si>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</si>
  <si>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</si>
  <si>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</si>
  <si>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</si>
  <si>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</si>
  <si>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</si>
  <si>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</si>
  <si>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</si>
  <si>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</si>
  <si>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</si>
  <si>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</si>
  <si>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</si>
  <si>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</si>
  <si>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</si>
  <si>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</si>
  <si>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</si>
  <si>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</si>
  <si>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</si>
  <si>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</si>
  <si>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</si>
  <si>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</si>
  <si>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</si>
  <si>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</si>
  <si>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</si>
  <si>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</si>
  <si>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</si>
  <si>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</si>
  <si>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</si>
  <si>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</si>
  <si>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</si>
  <si>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</si>
  <si>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</si>
  <si>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</si>
  <si>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</si>
  <si>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</si>
  <si>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</si>
  <si>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</si>
  <si>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</si>
  <si>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</si>
  <si>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</si>
  <si>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</si>
  <si>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</si>
  <si>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</si>
  <si>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</si>
  <si>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</si>
  <si>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</si>
  <si>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</si>
  <si>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</si>
  <si>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</si>
  <si>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</si>
  <si>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</si>
  <si>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</si>
  <si>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</si>
  <si>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</si>
  <si>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</si>
  <si>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</si>
  <si>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</si>
  <si>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</si>
  <si>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</si>
  <si>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</si>
  <si>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</si>
  <si>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</si>
  <si>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</si>
  <si>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</si>
  <si>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</si>
  <si>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</si>
  <si>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</si>
  <si>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</si>
  <si>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</si>
  <si>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</si>
  <si>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</si>
  <si>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</si>
  <si>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</si>
  <si>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</si>
  <si>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</si>
  <si>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</si>
  <si>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</si>
  <si>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</si>
  <si>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</si>
  <si>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</si>
  <si>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</si>
  <si>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</si>
  <si>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</si>
  <si>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</si>
  <si>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</si>
  <si>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</si>
  <si>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</si>
  <si>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</si>
  <si>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</si>
  <si>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</si>
  <si>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</si>
  <si>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</si>
  <si>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</si>
  <si>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</si>
  <si>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</si>
  <si>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</si>
  <si>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</si>
  <si>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</si>
  <si>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</si>
  <si>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</si>
  <si>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</si>
  <si>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</si>
  <si>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</si>
  <si>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</si>
  <si>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</si>
  <si>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</si>
  <si>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</si>
  <si>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</si>
  <si>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</si>
  <si>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</si>
  <si>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</si>
  <si>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</si>
  <si>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</si>
  <si>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</si>
  <si>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</si>
  <si>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</si>
  <si>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</si>
  <si>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</si>
  <si>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</si>
  <si>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</si>
  <si>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</si>
  <si>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</si>
  <si>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</si>
  <si>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</si>
  <si>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</si>
  <si>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</si>
  <si>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</si>
  <si>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</si>
  <si>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</si>
  <si>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</si>
  <si>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</si>
  <si>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</si>
  <si>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</si>
  <si>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</si>
  <si>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</si>
  <si>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</si>
  <si>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</si>
  <si>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</si>
  <si>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</si>
  <si>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</si>
  <si>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</si>
  <si>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</si>
  <si>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</si>
  <si>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</si>
  <si>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</si>
  <si>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</si>
  <si>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</si>
  <si>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</si>
  <si>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</si>
  <si>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</si>
  <si>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</si>
  <si>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</si>
  <si>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</si>
  <si>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</si>
  <si>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</si>
  <si>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</si>
  <si>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</si>
  <si>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</si>
  <si>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</si>
  <si>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</si>
  <si>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</si>
  <si>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</si>
  <si>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</si>
  <si>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</si>
  <si>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</si>
  <si>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</si>
  <si>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</si>
  <si>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</si>
  <si>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</si>
  <si>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</si>
  <si>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</si>
  <si>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</si>
  <si>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</si>
  <si>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</si>
  <si>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</si>
  <si>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</si>
  <si>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</si>
  <si>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</si>
  <si>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</si>
  <si>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</si>
  <si>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</si>
  <si>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</si>
  <si>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</si>
  <si>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</si>
  <si>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</si>
  <si>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</si>
  <si>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</si>
  <si>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</si>
  <si>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</si>
  <si>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</si>
  <si>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</si>
  <si>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</si>
  <si>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</si>
  <si>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</si>
  <si>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</si>
  <si>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</si>
  <si>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</si>
  <si>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</si>
  <si>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</si>
  <si>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</si>
  <si>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</si>
  <si>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</si>
  <si>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</si>
  <si>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</si>
  <si>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</si>
  <si>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</si>
  <si>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</si>
  <si>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</si>
  <si>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</si>
  <si>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</si>
  <si>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</si>
  <si>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</si>
  <si>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</si>
  <si>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</si>
  <si>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</si>
  <si>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</si>
  <si>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</si>
  <si>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</si>
  <si>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</si>
  <si>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</si>
  <si>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</si>
  <si>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</si>
  <si>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</si>
  <si>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</si>
  <si>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</si>
  <si>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</si>
  <si>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</si>
  <si>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</si>
  <si>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</si>
  <si>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</si>
  <si>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</si>
  <si>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</si>
  <si>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</si>
  <si>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</si>
  <si>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</si>
  <si>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</si>
  <si>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</si>
  <si>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</si>
  <si>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</si>
  <si>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</si>
  <si>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</si>
  <si>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</si>
  <si>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</si>
  <si>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</si>
  <si>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</si>
  <si>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</si>
  <si>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</si>
  <si>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</si>
  <si>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</si>
  <si>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</si>
  <si>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</si>
  <si>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</si>
  <si>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</si>
  <si>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</si>
  <si>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</si>
  <si>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</si>
  <si>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</si>
  <si>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</si>
  <si>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</si>
  <si>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</si>
  <si>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</si>
  <si>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</si>
  <si>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</si>
  <si>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</si>
  <si>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</si>
  <si>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</si>
  <si>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</si>
  <si>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</si>
  <si>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</si>
  <si>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</si>
  <si>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</si>
  <si>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</si>
  <si>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</si>
  <si>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</si>
  <si>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</si>
  <si>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</si>
  <si>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</si>
  <si>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</si>
  <si>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</si>
  <si>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</si>
  <si>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</si>
  <si>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</si>
  <si>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</si>
  <si>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</si>
  <si>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</si>
  <si>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</si>
  <si>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</si>
  <si>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</si>
  <si>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</si>
  <si>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</si>
  <si>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</si>
  <si>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</si>
  <si>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</si>
  <si>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</si>
  <si>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</si>
  <si>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</si>
  <si>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</si>
  <si>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</si>
  <si>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</si>
  <si>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</si>
  <si>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</si>
  <si>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</si>
  <si>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</si>
  <si>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</si>
  <si>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</si>
  <si>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</si>
  <si>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</si>
  <si>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</si>
  <si>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</si>
  <si>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</si>
  <si>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</si>
  <si>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</si>
  <si>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</si>
  <si>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</si>
  <si>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</si>
  <si>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</si>
  <si>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</si>
  <si>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</si>
  <si>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</si>
  <si>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</si>
  <si>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</si>
  <si>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</si>
  <si>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</si>
  <si>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</si>
  <si>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</si>
  <si>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</si>
  <si>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</si>
  <si>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</si>
  <si>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</si>
  <si>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</si>
  <si>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</si>
  <si>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</si>
  <si>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</si>
  <si>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</si>
  <si>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</si>
  <si>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</si>
  <si>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</si>
  <si>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</si>
  <si>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</si>
  <si>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</si>
  <si>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</si>
  <si>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</si>
  <si>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</si>
  <si>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</si>
  <si>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</si>
  <si>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</si>
  <si>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</si>
  <si>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</si>
  <si>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</si>
  <si>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</si>
  <si>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</si>
  <si>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</si>
  <si>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</si>
  <si>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</si>
  <si>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</si>
  <si>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</si>
  <si>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</si>
  <si>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</si>
  <si>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</si>
  <si>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</si>
  <si>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</si>
  <si>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</si>
  <si>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</si>
  <si>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</si>
  <si>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</si>
  <si>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</si>
  <si>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</si>
  <si>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</si>
  <si>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</si>
  <si>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</si>
  <si>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</si>
  <si>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</si>
  <si>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</si>
  <si>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</si>
  <si>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</si>
  <si>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</si>
  <si>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</si>
  <si>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</si>
  <si>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</si>
  <si>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</si>
  <si>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</si>
  <si>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</si>
  <si>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</si>
  <si>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</si>
  <si>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</si>
  <si>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</si>
  <si>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</si>
  <si>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</si>
  <si>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</si>
  <si>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</si>
  <si>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</si>
  <si>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</si>
  <si>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</si>
  <si>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</si>
  <si>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</si>
  <si>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</si>
  <si>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</si>
  <si>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</si>
  <si>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</si>
  <si>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</si>
  <si>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</si>
  <si>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</si>
  <si>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</si>
  <si>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</si>
  <si>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</si>
  <si>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</si>
  <si>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</si>
  <si>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</si>
  <si>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</si>
  <si>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</si>
  <si>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</si>
  <si>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</si>
  <si>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</si>
  <si>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</si>
  <si>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</si>
  <si>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</si>
  <si>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</si>
  <si>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</si>
  <si>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</si>
  <si>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</si>
  <si>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</si>
  <si>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</si>
  <si>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</si>
  <si>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</si>
  <si>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</si>
  <si>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</si>
  <si>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</si>
  <si>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</si>
  <si>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</si>
  <si>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</si>
  <si>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</si>
  <si>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</si>
  <si>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</si>
  <si>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</si>
  <si>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</si>
  <si>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</si>
  <si>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</si>
  <si>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</si>
  <si>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</si>
  <si>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</si>
  <si>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</si>
  <si>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</si>
  <si>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</si>
  <si>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</si>
  <si>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</si>
  <si>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</si>
  <si>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</si>
  <si>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</si>
  <si>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</si>
  <si>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</si>
  <si>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</si>
  <si>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</si>
  <si>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</si>
  <si>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</si>
  <si>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</si>
  <si>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</si>
  <si>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</si>
  <si>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</si>
  <si>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</si>
  <si>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</si>
  <si>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</si>
  <si>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</si>
  <si>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</si>
  <si>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</si>
  <si>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</si>
  <si>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</si>
  <si>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</si>
  <si>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</si>
  <si>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</si>
  <si>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</si>
  <si>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</si>
  <si>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</si>
  <si>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</si>
  <si>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</si>
  <si>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</si>
  <si>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</si>
  <si>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</si>
  <si>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</si>
  <si>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</si>
  <si>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</si>
  <si>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</si>
  <si>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</si>
  <si>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</si>
  <si>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</si>
  <si>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</si>
  <si>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</si>
  <si>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</si>
  <si>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</si>
  <si>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</si>
  <si>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</si>
  <si>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</si>
  <si>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</si>
  <si>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</si>
  <si>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</si>
  <si>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</si>
  <si>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</si>
  <si>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</si>
  <si>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</si>
  <si>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</si>
  <si>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</si>
  <si>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</si>
  <si>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</si>
  <si>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</si>
  <si>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</si>
  <si>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</si>
  <si>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</si>
  <si>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</si>
  <si>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</si>
  <si>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</si>
  <si>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</si>
  <si>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</si>
  <si>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</si>
  <si>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</si>
  <si>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</si>
  <si>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</si>
  <si>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</si>
  <si>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</si>
  <si>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</si>
  <si>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</si>
  <si>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</si>
  <si>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</si>
  <si>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</si>
  <si>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</si>
  <si>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</si>
  <si>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</si>
  <si>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</si>
  <si>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</si>
  <si>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</si>
  <si>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</si>
  <si>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</si>
  <si>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</si>
  <si>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</si>
  <si>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</si>
  <si>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</si>
  <si>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</si>
  <si>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</si>
  <si>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</si>
  <si>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</si>
  <si>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</si>
  <si>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</si>
  <si>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</si>
  <si>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</si>
  <si>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</si>
  <si>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</si>
  <si>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</si>
  <si>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</si>
  <si>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</si>
  <si>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</si>
  <si>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</si>
  <si>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</si>
  <si>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</si>
  <si>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</si>
  <si>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</si>
  <si>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</si>
  <si>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</si>
  <si>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</si>
  <si>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</si>
  <si>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</si>
  <si>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</si>
  <si>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</si>
  <si>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</si>
  <si>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</si>
  <si>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</si>
  <si>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</si>
  <si>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</si>
  <si>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</si>
  <si>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</si>
  <si>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</si>
  <si>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</si>
  <si>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</si>
  <si>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</si>
  <si>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</si>
  <si>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</si>
  <si>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</si>
  <si>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</si>
  <si>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</si>
  <si>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</si>
  <si>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</si>
  <si>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</si>
  <si>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</si>
  <si>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</si>
  <si>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</si>
  <si>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</si>
  <si>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</si>
  <si>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</si>
  <si>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</si>
  <si>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</si>
  <si>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</si>
  <si>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</si>
  <si>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</si>
  <si>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</si>
  <si>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</si>
  <si>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</si>
  <si>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</si>
  <si>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</si>
  <si>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</si>
  <si>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</si>
  <si>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</si>
  <si>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</si>
  <si>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</si>
  <si>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</si>
  <si>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</si>
  <si>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</si>
  <si>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</si>
  <si>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</si>
  <si>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</si>
  <si>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</si>
  <si>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</si>
  <si>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</si>
  <si>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</si>
  <si>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</si>
  <si>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</si>
  <si>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</si>
  <si>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</si>
  <si>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</si>
  <si>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</si>
  <si>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</si>
  <si>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</si>
  <si>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</si>
  <si>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</si>
  <si>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</si>
  <si>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</si>
  <si>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</si>
  <si>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</si>
  <si>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</si>
  <si>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</si>
  <si>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</si>
  <si>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</si>
  <si>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</si>
  <si>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</si>
  <si>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</si>
  <si>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</si>
  <si>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</si>
  <si>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</si>
  <si>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</si>
  <si>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</si>
  <si>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</si>
  <si>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</si>
  <si>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</si>
  <si>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</si>
  <si>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</si>
  <si>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</si>
  <si>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</si>
  <si>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</si>
  <si>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</si>
  <si>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</si>
  <si>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</si>
  <si>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</si>
  <si>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</si>
  <si>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</si>
  <si>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</si>
  <si>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</si>
  <si>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</si>
  <si>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</si>
  <si>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</si>
  <si>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</si>
  <si>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</si>
  <si>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</si>
  <si>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</si>
  <si>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</si>
  <si>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</si>
  <si>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</si>
  <si>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</si>
  <si>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</si>
  <si>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</si>
  <si>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</si>
  <si>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</si>
  <si>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</si>
  <si>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</si>
  <si>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</si>
  <si>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</si>
  <si>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</si>
  <si>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</si>
  <si>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</si>
  <si>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</si>
  <si>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</si>
  <si>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</si>
  <si>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</si>
  <si>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</si>
  <si>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</si>
  <si>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</si>
  <si>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</si>
  <si>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</si>
  <si>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</si>
  <si>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</si>
  <si>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</si>
  <si>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</si>
  <si>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</si>
  <si>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</si>
  <si>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</si>
  <si>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</si>
  <si>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</si>
  <si>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</si>
  <si>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</si>
  <si>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</si>
  <si>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</si>
  <si>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</si>
  <si>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</si>
  <si>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</si>
  <si>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</si>
  <si>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</si>
  <si>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</si>
  <si>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</si>
  <si>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</si>
  <si>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</si>
  <si>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</si>
  <si>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</si>
  <si>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</si>
  <si>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</si>
  <si>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</si>
  <si>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</si>
  <si>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</si>
  <si>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</si>
  <si>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</si>
  <si>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</si>
  <si>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</si>
  <si>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</si>
  <si>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</si>
  <si>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</si>
  <si>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</si>
  <si>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</si>
  <si>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</si>
  <si>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</si>
  <si>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</si>
  <si>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</si>
  <si>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</si>
  <si>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</si>
  <si>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</si>
  <si>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</si>
  <si>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</si>
  <si>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</si>
  <si>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</si>
  <si>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</si>
  <si>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</si>
  <si>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</si>
  <si>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</si>
  <si>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</si>
  <si>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</si>
  <si>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</si>
  <si>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</si>
  <si>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</si>
  <si>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</si>
  <si>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</si>
  <si>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</si>
  <si>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</si>
  <si>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</si>
  <si>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</si>
  <si>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</si>
  <si>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</si>
  <si>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</si>
  <si>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</si>
  <si>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</si>
  <si>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</si>
  <si>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</si>
  <si>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</si>
  <si>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</si>
  <si>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</si>
  <si>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</si>
  <si>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</si>
  <si>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</si>
  <si>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</si>
  <si>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</si>
  <si>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</si>
  <si>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</si>
  <si>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</si>
  <si>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</si>
  <si>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</si>
  <si>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</si>
  <si>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</si>
  <si>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</si>
  <si>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</si>
  <si>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</si>
  <si>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</si>
  <si>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</si>
  <si>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</si>
  <si>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</si>
  <si>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</si>
  <si>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</si>
  <si>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</si>
  <si>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</si>
  <si>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</si>
  <si>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</si>
  <si>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</si>
  <si>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</si>
  <si>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</si>
  <si>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</si>
  <si>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</si>
  <si>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</si>
  <si>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</si>
  <si>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</si>
  <si>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</si>
  <si>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</si>
  <si>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</si>
  <si>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</si>
  <si>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</si>
  <si>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</si>
  <si>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</si>
  <si>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</si>
  <si>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</si>
  <si>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</si>
  <si>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</si>
  <si>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</si>
  <si>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</si>
  <si>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</si>
  <si>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</si>
  <si>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</si>
  <si>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</si>
  <si>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</si>
  <si>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</si>
  <si>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</si>
  <si>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</si>
  <si>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</si>
  <si>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</si>
  <si>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</si>
  <si>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</si>
  <si>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</si>
  <si>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</si>
  <si>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</si>
  <si>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</si>
  <si>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</si>
  <si>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</si>
  <si>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</si>
  <si>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</si>
  <si>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</si>
  <si>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</si>
  <si>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</si>
  <si>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</si>
  <si>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</si>
  <si>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</si>
  <si>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</si>
  <si>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</si>
  <si>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</si>
  <si>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</si>
  <si>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</si>
  <si>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</si>
  <si>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</si>
  <si>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</si>
  <si>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</si>
  <si>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</si>
  <si>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</si>
  <si>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</si>
  <si>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</si>
  <si>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</si>
  <si>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</si>
  <si>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</si>
  <si>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</si>
  <si>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</si>
  <si>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</si>
  <si>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</si>
  <si>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</si>
  <si>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</si>
  <si>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</si>
  <si>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</si>
  <si>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</si>
  <si>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</si>
  <si>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</si>
  <si>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</si>
  <si>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</si>
  <si>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</si>
  <si>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</si>
  <si>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</si>
  <si>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</si>
  <si>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</si>
  <si>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</si>
  <si>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</si>
  <si>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</si>
  <si>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</si>
  <si>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</si>
  <si>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</si>
  <si>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</si>
  <si>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</si>
  <si>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</si>
  <si>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</si>
  <si>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</si>
  <si>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</si>
  <si>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</si>
  <si>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</si>
  <si>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</si>
  <si>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</si>
  <si>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</si>
  <si>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</si>
  <si>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</si>
  <si>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</si>
  <si>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</si>
  <si>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</si>
  <si>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</si>
  <si>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</si>
  <si>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</si>
  <si>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</si>
  <si>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</si>
  <si>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</si>
  <si>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</si>
  <si>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</si>
  <si>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</si>
  <si>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</si>
  <si>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</si>
  <si>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</si>
  <si>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</si>
  <si>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</si>
  <si>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</si>
  <si>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</si>
  <si>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</si>
  <si>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</si>
  <si>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</si>
  <si>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</si>
  <si>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</si>
  <si>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</si>
  <si>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</si>
  <si>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</si>
  <si>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</si>
  <si>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</si>
  <si>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</si>
  <si>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</si>
  <si>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</si>
  <si>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</si>
  <si>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</si>
  <si>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</si>
  <si>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</si>
  <si>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</si>
  <si>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</si>
  <si>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</si>
  <si>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</si>
  <si>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</si>
  <si>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</si>
  <si>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</si>
  <si>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</si>
  <si>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</si>
  <si>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</si>
  <si>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</si>
  <si>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</si>
  <si>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</si>
  <si>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</si>
  <si>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</si>
  <si>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</si>
  <si>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</si>
  <si>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</si>
  <si>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</si>
  <si>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</si>
  <si>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</si>
  <si>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</si>
  <si>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</si>
  <si>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</si>
  <si>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</si>
  <si>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</si>
  <si>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</si>
  <si>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</si>
  <si>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</si>
  <si>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</si>
  <si>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</si>
  <si>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</si>
  <si>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</si>
  <si>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</si>
  <si>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</si>
  <si>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</si>
  <si>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</si>
  <si>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</si>
  <si>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</si>
  <si>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</si>
  <si>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</si>
  <si>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</si>
  <si>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</si>
  <si>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</si>
  <si>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</si>
  <si>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</si>
  <si>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</si>
  <si>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</si>
  <si>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</si>
  <si>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</si>
  <si>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</si>
  <si>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</si>
  <si>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</si>
  <si>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</si>
  <si>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</si>
  <si>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</si>
  <si>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</si>
  <si>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</si>
  <si>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</si>
  <si>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</si>
  <si>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</si>
  <si>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</si>
  <si>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</si>
  <si>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</si>
  <si>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</si>
  <si>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</si>
  <si>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</si>
  <si>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</si>
  <si>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</si>
  <si>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</si>
  <si>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</si>
  <si>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</si>
  <si>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</si>
  <si>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</si>
  <si>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</si>
  <si>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</si>
  <si>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</si>
  <si>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</si>
  <si>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</si>
  <si>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</si>
  <si>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</si>
  <si>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</si>
  <si>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</si>
  <si>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</si>
  <si>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</si>
  <si>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</si>
  <si>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</si>
  <si>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</si>
  <si>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</si>
  <si>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</si>
  <si>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</si>
  <si>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</si>
  <si>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</si>
  <si>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</si>
  <si>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</si>
  <si>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</si>
  <si>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</si>
  <si>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</si>
  <si>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</si>
  <si>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</si>
  <si>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</si>
  <si>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</si>
  <si>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</si>
  <si>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</si>
  <si>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</si>
  <si>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</si>
  <si>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</si>
  <si>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</si>
  <si>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</si>
  <si>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</si>
  <si>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</si>
  <si>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</si>
  <si>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</si>
  <si>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</si>
  <si>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</si>
  <si>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</si>
  <si>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</si>
  <si>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</si>
  <si>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</si>
  <si>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</si>
  <si>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</si>
  <si>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</si>
  <si>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</si>
  <si>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</si>
  <si>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</si>
  <si>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</si>
  <si>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</si>
  <si>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</si>
  <si>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</si>
  <si>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</si>
  <si>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</si>
  <si>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</si>
  <si>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</si>
  <si>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</si>
  <si>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</si>
  <si>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</si>
  <si>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</si>
  <si>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</si>
  <si>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</si>
  <si>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</si>
  <si>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</si>
  <si>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</si>
  <si>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</si>
  <si>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</si>
  <si>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</si>
  <si>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</si>
  <si>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</si>
  <si>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</si>
  <si>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</si>
  <si>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</si>
  <si>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</si>
  <si>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</si>
  <si>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</si>
  <si>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</si>
  <si>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</si>
  <si>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</si>
  <si>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</si>
  <si>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</si>
  <si>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</si>
  <si>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</si>
  <si>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</si>
  <si>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</si>
  <si>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</si>
  <si>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</si>
  <si>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</si>
  <si>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</si>
  <si>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</si>
  <si>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</si>
  <si>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</si>
  <si>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</si>
  <si>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</si>
  <si>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</si>
  <si>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</si>
  <si>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</si>
  <si>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</si>
  <si>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</si>
  <si>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</si>
  <si>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</si>
  <si>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</si>
  <si>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</si>
  <si>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</si>
  <si>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</si>
  <si>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</si>
  <si>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</si>
  <si>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</si>
  <si>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</si>
  <si>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</si>
  <si>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</si>
  <si>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</si>
  <si>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</si>
  <si>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</si>
  <si>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</si>
  <si>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</si>
  <si>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</si>
  <si>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</si>
  <si>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</si>
  <si>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</si>
  <si>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</si>
  <si>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</si>
  <si>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</si>
  <si>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</si>
  <si>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</si>
  <si>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</si>
  <si>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</si>
  <si>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</si>
  <si>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</si>
  <si>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</si>
  <si>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</si>
  <si>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</si>
  <si>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</si>
  <si>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</si>
  <si>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</si>
  <si>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</si>
  <si>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</si>
  <si>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</si>
  <si>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</si>
  <si>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</si>
  <si>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</si>
  <si>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</si>
  <si>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</si>
  <si>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</si>
  <si>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</si>
  <si>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</si>
  <si>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</si>
  <si>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</si>
  <si>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</si>
  <si>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</si>
  <si>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</si>
  <si>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</si>
  <si>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</si>
  <si>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</si>
  <si>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</si>
  <si>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</si>
  <si>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</si>
  <si>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</si>
  <si>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</si>
  <si>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</si>
  <si>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</si>
  <si>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</si>
  <si>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</si>
  <si>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</si>
  <si>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</si>
  <si>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</si>
  <si>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</si>
  <si>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</si>
  <si>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</si>
  <si>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</si>
  <si>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</si>
  <si>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</si>
  <si>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</si>
  <si>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</si>
  <si>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</si>
  <si>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</si>
  <si>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</si>
  <si>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</si>
  <si>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</si>
  <si>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</si>
  <si>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</si>
  <si>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</si>
  <si>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</si>
  <si>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</si>
  <si>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</si>
  <si>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</si>
  <si>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</si>
  <si>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</si>
  <si>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</si>
  <si>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</si>
  <si>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</si>
  <si>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</si>
  <si>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</si>
  <si>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</si>
  <si>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</si>
  <si>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</si>
  <si>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</si>
  <si>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</si>
  <si>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</si>
  <si>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</si>
  <si>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</si>
  <si>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</si>
  <si>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</si>
  <si>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</si>
  <si>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</si>
  <si>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</si>
  <si>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</si>
  <si>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</si>
  <si>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</si>
  <si>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</si>
  <si>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</si>
  <si>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</si>
  <si>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</si>
  <si>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</si>
  <si>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</si>
  <si>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</si>
  <si>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</si>
  <si>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</si>
  <si>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</si>
  <si>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</si>
  <si>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</si>
  <si>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</si>
  <si>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</si>
  <si>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</si>
  <si>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</si>
  <si>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</si>
  <si>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</si>
  <si>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</si>
  <si>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</si>
  <si>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</si>
  <si>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</si>
  <si>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</si>
  <si>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</si>
  <si>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</si>
  <si>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</si>
  <si>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</si>
  <si>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</si>
  <si>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</si>
  <si>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</si>
  <si>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</si>
  <si>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</si>
  <si>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</si>
  <si>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</si>
  <si>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</si>
  <si>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</si>
  <si>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</si>
  <si>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</si>
  <si>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</si>
  <si>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</si>
  <si>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</si>
  <si>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</si>
  <si>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</si>
  <si>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</si>
  <si>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</si>
  <si>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</si>
  <si>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</si>
  <si>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</si>
  <si>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</si>
  <si>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</si>
  <si>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</si>
  <si>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</si>
  <si>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</si>
  <si>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</si>
  <si>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</si>
  <si>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</si>
  <si>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</si>
  <si>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</si>
  <si>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</si>
  <si>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</si>
  <si>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</si>
  <si>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</si>
  <si>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</si>
  <si>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</si>
  <si>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</si>
  <si>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</si>
  <si>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</si>
  <si>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</si>
  <si>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</si>
  <si>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</si>
  <si>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</si>
  <si>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</si>
  <si>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</si>
  <si>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</si>
  <si>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</si>
  <si>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</si>
  <si>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</si>
  <si>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</si>
  <si>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</si>
  <si>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</si>
  <si>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</si>
  <si>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</si>
  <si>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</si>
  <si>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</si>
  <si>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</si>
  <si>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</si>
  <si>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</si>
  <si>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</si>
  <si>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</si>
  <si>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</si>
  <si>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</si>
  <si>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</si>
  <si>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</si>
  <si>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</si>
  <si>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</si>
  <si>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</si>
  <si>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</si>
  <si>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</si>
  <si>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</si>
  <si>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</si>
  <si>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</si>
  <si>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</si>
  <si>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</si>
  <si>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</si>
  <si>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</si>
  <si>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</si>
  <si>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</si>
  <si>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</si>
  <si>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</si>
  <si>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</si>
  <si>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</si>
  <si>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</si>
  <si>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</si>
  <si>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</si>
  <si>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</si>
  <si>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</si>
  <si>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</si>
  <si>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</si>
  <si>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</si>
  <si>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</si>
  <si>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</si>
  <si>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</si>
  <si>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</si>
  <si>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</si>
  <si>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</si>
  <si>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</si>
  <si>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</si>
  <si>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</si>
  <si>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</si>
  <si>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</si>
  <si>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</si>
  <si>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</si>
  <si>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</si>
  <si>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</si>
  <si>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</si>
  <si>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</si>
  <si>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</si>
  <si>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</si>
  <si>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</si>
  <si>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</si>
  <si>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</si>
  <si>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</si>
  <si>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</si>
  <si>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</si>
  <si>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</si>
  <si>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</si>
  <si>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</si>
  <si>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</si>
  <si>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</si>
  <si>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</si>
  <si>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</si>
  <si>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</si>
  <si>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</si>
  <si>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</si>
  <si>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</si>
  <si>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</si>
  <si>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</si>
  <si>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</si>
  <si>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</si>
  <si>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</si>
  <si>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</si>
  <si>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</si>
  <si>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</si>
  <si>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</si>
  <si>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</si>
  <si>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</si>
  <si>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</si>
  <si>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</si>
  <si>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</si>
  <si>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</si>
  <si>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</si>
  <si>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</si>
  <si>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</si>
  <si>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</si>
  <si>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</si>
  <si>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</si>
  <si>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</si>
  <si>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</si>
  <si>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</si>
  <si>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</si>
  <si>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</si>
  <si>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</si>
  <si>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</si>
  <si>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</si>
  <si>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</si>
  <si>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</si>
  <si>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</si>
  <si>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</si>
  <si>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</si>
  <si>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</si>
  <si>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</si>
  <si>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</si>
  <si>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</si>
  <si>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</si>
  <si>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</si>
  <si>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</si>
  <si>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</si>
  <si>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</si>
  <si>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</si>
  <si>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</si>
  <si>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</si>
  <si>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</si>
  <si>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</si>
  <si>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</si>
  <si>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</si>
  <si>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</si>
  <si>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</si>
  <si>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</si>
  <si>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</si>
  <si>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</si>
  <si>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</si>
  <si>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</si>
  <si>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</si>
  <si>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</si>
  <si>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</si>
  <si>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</si>
  <si>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</si>
  <si>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</si>
  <si>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</si>
  <si>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</si>
  <si>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</si>
  <si>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</si>
  <si>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</si>
  <si>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</si>
  <si>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</si>
  <si>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</si>
  <si>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</si>
  <si>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</si>
  <si>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</si>
  <si>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</si>
  <si>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</si>
  <si>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</si>
  <si>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</si>
  <si>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</si>
  <si>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</si>
  <si>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</si>
  <si>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</si>
  <si>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</si>
  <si>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</si>
  <si>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</si>
  <si>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</si>
  <si>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</si>
  <si>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</si>
  <si>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</si>
  <si>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</si>
  <si>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</si>
  <si>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</si>
  <si>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</si>
  <si>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</si>
  <si>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</si>
  <si>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</si>
  <si>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</si>
  <si>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</si>
  <si>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</si>
  <si>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</si>
  <si>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</si>
  <si>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</si>
  <si>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</si>
  <si>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</si>
  <si>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</si>
  <si>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</si>
  <si>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</si>
  <si>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</si>
  <si>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</si>
  <si>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</si>
  <si>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</si>
  <si>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</si>
  <si>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</si>
  <si>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</si>
  <si>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</si>
  <si>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</si>
  <si>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</si>
  <si>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</si>
  <si>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</si>
  <si>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</si>
  <si>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</si>
  <si>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</si>
  <si>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</si>
  <si>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</si>
  <si>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</si>
  <si>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</si>
  <si>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</si>
  <si>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</si>
  <si>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</si>
  <si>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</si>
  <si>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</si>
  <si>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</si>
  <si>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</si>
  <si>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</si>
  <si>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</si>
  <si>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</si>
  <si>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</si>
  <si>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</si>
  <si>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</si>
  <si>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</si>
  <si>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</si>
  <si>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</si>
  <si>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</si>
  <si>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</si>
  <si>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</si>
  <si>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</si>
  <si>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</si>
  <si>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</si>
  <si>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</si>
  <si>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</si>
  <si>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</si>
  <si>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</si>
  <si>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</si>
  <si>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</si>
  <si>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</si>
  <si>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</si>
  <si>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</si>
  <si>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</si>
  <si>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</si>
  <si>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</si>
  <si>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</si>
  <si>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</si>
  <si>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</si>
  <si>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</si>
  <si>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</si>
  <si>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</si>
  <si>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</si>
  <si>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</si>
  <si>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</si>
  <si>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</si>
  <si>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</si>
  <si>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</si>
  <si>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</si>
  <si>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</si>
  <si>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</si>
  <si>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</si>
  <si>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</si>
  <si>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</si>
  <si>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</si>
  <si>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</si>
  <si>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</si>
  <si>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</si>
  <si>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</si>
  <si>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</si>
  <si>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</si>
  <si>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</si>
  <si>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</si>
  <si>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</si>
  <si>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</si>
  <si>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</si>
  <si>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</si>
  <si>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</si>
  <si>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</si>
  <si>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</si>
  <si>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</si>
  <si>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</si>
  <si>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</si>
  <si>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</si>
  <si>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</si>
  <si>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</si>
  <si>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</si>
  <si>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</si>
  <si>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</si>
  <si>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</si>
  <si>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</si>
  <si>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</si>
  <si>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</si>
  <si>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</si>
  <si>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</si>
  <si>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</si>
  <si>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</si>
  <si>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</si>
  <si>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</si>
  <si>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</si>
  <si>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</si>
  <si>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</si>
  <si>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</si>
  <si>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</si>
  <si>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</si>
  <si>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</si>
  <si>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</si>
  <si>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</si>
  <si>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</si>
  <si>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</si>
  <si>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</si>
  <si>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</si>
  <si>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</si>
  <si>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</si>
  <si>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</si>
  <si>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</si>
  <si>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</si>
  <si>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</si>
  <si>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</si>
  <si>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</si>
  <si>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</si>
  <si>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</si>
  <si>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</si>
  <si>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</si>
  <si>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</si>
  <si>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</si>
  <si>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</si>
  <si>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</si>
  <si>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</si>
  <si>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</si>
  <si>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</si>
  <si>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</si>
  <si>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</si>
  <si>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</si>
  <si>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</si>
  <si>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</si>
  <si>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</si>
  <si>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</si>
  <si>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</si>
  <si>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</si>
  <si>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</si>
  <si>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</si>
  <si>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</si>
  <si>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</si>
  <si>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</si>
  <si>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</si>
  <si>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</si>
  <si>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</si>
  <si>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</si>
  <si>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</si>
  <si>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</si>
  <si>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</si>
  <si>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</si>
  <si>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</si>
  <si>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</si>
  <si>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</si>
  <si>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</si>
  <si>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</si>
  <si>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</si>
  <si>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</si>
  <si>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</si>
  <si>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</si>
  <si>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</si>
  <si>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</si>
  <si>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</si>
  <si>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</si>
  <si>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</si>
  <si>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</si>
  <si>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</si>
  <si>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</si>
  <si>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</si>
  <si>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</si>
  <si>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</si>
  <si>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</si>
  <si>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</si>
  <si>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</si>
  <si>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</si>
  <si>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</si>
  <si>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</si>
  <si>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</si>
  <si>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</si>
  <si>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</si>
  <si>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</si>
  <si>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</si>
  <si>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</si>
  <si>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</si>
  <si>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</si>
  <si>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</si>
  <si>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</si>
  <si>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</si>
  <si>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</si>
  <si>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</si>
  <si>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</si>
  <si>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</si>
  <si>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</si>
  <si>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</si>
  <si>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</si>
  <si>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</si>
  <si>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</si>
  <si>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</si>
  <si>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</si>
  <si>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</si>
  <si>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</si>
  <si>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</si>
  <si>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</si>
  <si>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</si>
  <si>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</si>
  <si>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</si>
  <si>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</si>
  <si>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</si>
  <si>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</si>
  <si>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</si>
  <si>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</si>
  <si>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</si>
  <si>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</si>
  <si>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</si>
  <si>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</si>
  <si>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</si>
  <si>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</si>
  <si>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</si>
  <si>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</si>
  <si>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</si>
  <si>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</si>
  <si>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</si>
  <si>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</si>
  <si>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</si>
  <si>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</si>
  <si>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</si>
  <si>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</si>
  <si>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</si>
  <si>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</si>
  <si>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</si>
  <si>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</si>
  <si>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</si>
  <si>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</si>
  <si>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</si>
  <si>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</si>
  <si>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</si>
  <si>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</si>
  <si>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</si>
  <si>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</si>
  <si>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</si>
  <si>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</si>
  <si>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</si>
  <si>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</si>
  <si>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</si>
  <si>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</si>
  <si>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</si>
  <si>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</si>
  <si>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</si>
  <si>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</si>
  <si>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</si>
  <si>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</si>
  <si>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</si>
  <si>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</si>
  <si>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</si>
  <si>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</si>
  <si>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</si>
  <si>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</si>
  <si>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</si>
  <si>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</si>
  <si>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</si>
  <si>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</si>
  <si>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</si>
  <si>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</si>
  <si>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</si>
  <si>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</si>
  <si>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</si>
  <si>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</si>
  <si>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</si>
  <si>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</si>
  <si>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</si>
  <si>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</si>
  <si>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</si>
  <si>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</si>
  <si>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</si>
  <si>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</si>
  <si>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</si>
  <si>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</si>
  <si>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</si>
  <si>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</si>
  <si>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</si>
  <si>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</si>
  <si>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</si>
  <si>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</si>
  <si>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</si>
  <si>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</si>
  <si>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</si>
  <si>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</si>
  <si>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</si>
  <si>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</si>
  <si>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</si>
  <si>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</si>
  <si>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</si>
  <si>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</si>
  <si>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</si>
  <si>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</si>
  <si>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</si>
  <si>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</si>
  <si>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</si>
  <si>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</si>
  <si>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</si>
  <si>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</si>
  <si>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</si>
  <si>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</si>
  <si>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</si>
  <si>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</si>
  <si>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</si>
  <si>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</si>
  <si>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</si>
  <si>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</si>
  <si>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</si>
  <si>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</si>
  <si>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</si>
  <si>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</si>
  <si>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</si>
  <si>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</si>
  <si>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</si>
  <si>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</si>
  <si>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</si>
  <si>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</si>
  <si>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</si>
  <si>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</si>
  <si>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</si>
  <si>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</si>
  <si>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</si>
  <si>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</si>
  <si>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</si>
  <si>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</si>
  <si>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</si>
  <si>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</si>
  <si>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</si>
  <si>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</si>
  <si>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</si>
  <si>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</si>
  <si>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</si>
  <si>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</si>
  <si>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</si>
  <si>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</si>
  <si>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</si>
  <si>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</si>
  <si>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</si>
  <si>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</si>
  <si>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</si>
  <si>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</si>
  <si>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</si>
  <si>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</si>
  <si>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</si>
  <si>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</si>
  <si>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</si>
  <si>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</si>
  <si>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</si>
  <si>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</si>
  <si>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</si>
  <si>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</si>
  <si>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</si>
  <si>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</si>
  <si>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</si>
  <si>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</si>
  <si>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</si>
  <si>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</si>
  <si>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</si>
  <si>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</si>
  <si>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</si>
  <si>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</si>
  <si>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</si>
  <si>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</si>
  <si>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</si>
  <si>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</si>
  <si>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</si>
  <si>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</si>
  <si>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</si>
  <si>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</si>
  <si>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</si>
  <si>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</si>
  <si>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</si>
  <si>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</si>
  <si>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</si>
  <si>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</si>
  <si>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</si>
  <si>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</si>
  <si>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</si>
  <si>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</si>
  <si>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</si>
  <si>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</si>
  <si>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</si>
  <si>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</si>
  <si>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</si>
  <si>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</si>
  <si>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</si>
  <si>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</si>
  <si>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</si>
  <si>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</si>
  <si>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</si>
  <si>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</si>
  <si>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</si>
  <si>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</si>
  <si>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</si>
  <si>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</si>
  <si>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</si>
  <si>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</si>
  <si>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</si>
  <si>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</si>
  <si>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</si>
  <si>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</si>
  <si>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</si>
  <si>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</si>
  <si>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</si>
  <si>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</si>
  <si>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</si>
  <si>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</si>
  <si>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</si>
  <si>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</si>
  <si>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</si>
  <si>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</si>
  <si>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</si>
  <si>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</si>
  <si>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</si>
  <si>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</si>
  <si>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</si>
  <si>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</si>
  <si>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</si>
  <si>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</si>
  <si>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</si>
  <si>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</si>
  <si>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</si>
  <si>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</si>
  <si>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</si>
  <si>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</si>
  <si>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</si>
  <si>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</si>
  <si>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</si>
  <si>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</si>
  <si>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</si>
  <si>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</si>
  <si>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</si>
  <si>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</si>
  <si>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</si>
  <si>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</si>
  <si>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</si>
  <si>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</si>
  <si>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</si>
  <si>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</si>
  <si>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</si>
  <si>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</si>
  <si>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</si>
  <si>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</si>
  <si>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</si>
  <si>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</si>
  <si>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</si>
  <si>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</si>
  <si>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</si>
  <si>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</si>
  <si>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</si>
  <si>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</si>
  <si>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</si>
  <si>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</si>
  <si>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</si>
  <si>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</si>
  <si>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</si>
  <si>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</si>
  <si>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</si>
  <si>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</si>
  <si>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</si>
  <si>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</si>
  <si>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</si>
  <si>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</si>
  <si>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</si>
  <si>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</si>
  <si>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</si>
  <si>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</si>
  <si>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</si>
  <si>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</si>
  <si>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</si>
  <si>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</si>
  <si>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</si>
  <si>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</si>
  <si>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</si>
  <si>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</si>
  <si>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</si>
  <si>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</si>
  <si>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</si>
  <si>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</si>
  <si>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</si>
  <si>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</si>
  <si>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</si>
  <si>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</si>
  <si>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</si>
  <si>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</si>
  <si>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</si>
  <si>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</si>
  <si>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</si>
  <si>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</si>
  <si>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</si>
  <si>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</si>
  <si>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</si>
  <si>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</si>
  <si>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</si>
  <si>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</si>
  <si>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</si>
  <si>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</si>
  <si>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</si>
  <si>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</si>
  <si>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</si>
  <si>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</si>
  <si>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</si>
  <si>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</si>
  <si>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</si>
  <si>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</si>
  <si>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</si>
  <si>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</si>
  <si>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</si>
  <si>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</si>
  <si>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</si>
  <si>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</si>
  <si>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</si>
  <si>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</si>
  <si>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</si>
  <si>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</si>
  <si>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</si>
  <si>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</si>
  <si>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</si>
  <si>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</si>
  <si>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</si>
  <si>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</si>
  <si>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</si>
  <si>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</si>
  <si>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</si>
  <si>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</si>
  <si>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</si>
  <si>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</si>
  <si>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</si>
  <si>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</si>
  <si>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</si>
  <si>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</si>
  <si>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</si>
  <si>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</si>
  <si>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</si>
  <si>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</si>
  <si>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</si>
  <si>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</si>
  <si>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</si>
  <si>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</si>
  <si>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</si>
  <si>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</si>
  <si>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</si>
  <si>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</si>
  <si>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</si>
  <si>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</si>
  <si>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</si>
  <si>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</si>
  <si>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</si>
  <si>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</si>
  <si>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</si>
  <si>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</si>
  <si>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</si>
  <si>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</si>
  <si>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</si>
  <si>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</si>
  <si>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</si>
  <si>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</si>
  <si>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</si>
  <si>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</si>
  <si>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</si>
  <si>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</si>
  <si>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</si>
  <si>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</si>
  <si>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</si>
  <si>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</si>
  <si>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</si>
  <si>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</si>
  <si>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</si>
  <si>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</si>
  <si>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</si>
  <si>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</si>
  <si>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</si>
  <si>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</si>
  <si>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</si>
  <si>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</si>
  <si>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</si>
  <si>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</si>
  <si>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</si>
  <si>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</si>
  <si>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</si>
  <si>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</si>
  <si>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</si>
  <si>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</si>
  <si>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</si>
  <si>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</si>
  <si>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</si>
  <si>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</si>
  <si>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</si>
  <si>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</si>
  <si>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</si>
  <si>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</si>
  <si>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</si>
  <si>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</si>
  <si>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</si>
  <si>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</si>
  <si>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</si>
  <si>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</si>
  <si>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</si>
  <si>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</si>
  <si>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</si>
  <si>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</si>
  <si>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</si>
  <si>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</si>
  <si>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</si>
  <si>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</si>
  <si>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</si>
  <si>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</si>
  <si>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</si>
  <si>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</si>
  <si>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</si>
  <si>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</si>
  <si>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</si>
  <si>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</si>
  <si>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</si>
  <si>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</si>
  <si>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</si>
  <si>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</si>
  <si>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</si>
  <si>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</si>
  <si>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</si>
  <si>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</si>
  <si>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</si>
  <si>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</si>
  <si>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</si>
  <si>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</si>
  <si>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</si>
  <si>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</si>
  <si>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</si>
  <si>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</si>
  <si>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</si>
  <si>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</si>
  <si>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</si>
  <si>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</si>
  <si>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</si>
  <si>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</si>
  <si>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</si>
  <si>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</si>
  <si>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</si>
  <si>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</si>
  <si>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</si>
  <si>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</si>
  <si>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</si>
  <si>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</si>
  <si>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</si>
  <si>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</si>
  <si>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</si>
  <si>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</si>
  <si>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</si>
  <si>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</si>
  <si>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</si>
  <si>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</si>
  <si>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</si>
  <si>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</si>
  <si>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</si>
  <si>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</si>
  <si>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</si>
  <si>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</si>
  <si>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</si>
  <si>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</si>
  <si>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</si>
  <si>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</si>
  <si>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</si>
  <si>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</si>
  <si>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</si>
  <si>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</si>
  <si>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</si>
  <si>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</si>
  <si>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</si>
  <si>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</si>
  <si>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</si>
  <si>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</si>
  <si>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</si>
  <si>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</si>
  <si>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</si>
  <si>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</si>
  <si>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</si>
  <si>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</si>
  <si>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</si>
  <si>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</si>
  <si>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</si>
  <si>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</si>
  <si>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</si>
  <si>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</si>
  <si>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</si>
  <si>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</si>
  <si>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</si>
  <si>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</si>
  <si>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</si>
  <si>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</si>
  <si>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</si>
  <si>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</si>
  <si>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</si>
  <si>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</si>
  <si>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</si>
  <si>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</si>
  <si>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</si>
  <si>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</si>
  <si>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</si>
  <si>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</si>
  <si>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</si>
  <si>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</si>
  <si>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</si>
  <si>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</si>
  <si>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</si>
  <si>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</si>
  <si>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</si>
  <si>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</si>
  <si>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</si>
  <si>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</si>
  <si>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</si>
  <si>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</si>
  <si>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</si>
  <si>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</si>
  <si>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</si>
  <si>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</si>
  <si>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</si>
  <si>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</si>
  <si>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</si>
  <si>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</si>
  <si>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</si>
  <si>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</si>
  <si>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</si>
  <si>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</si>
  <si>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</si>
  <si>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</si>
  <si>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</si>
  <si>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</si>
  <si>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</si>
  <si>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</si>
  <si>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</si>
  <si>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</si>
  <si>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</si>
  <si>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</si>
  <si>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</si>
  <si>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</si>
  <si>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</si>
  <si>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</si>
  <si>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</si>
  <si>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</si>
  <si>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</si>
  <si>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</si>
  <si>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</si>
  <si>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</si>
  <si>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</si>
  <si>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</si>
  <si>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</si>
  <si>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</si>
  <si>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</si>
  <si>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</si>
  <si>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</si>
  <si>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</si>
  <si>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</si>
  <si>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</si>
  <si>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</si>
  <si>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</si>
  <si>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</si>
  <si>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</si>
  <si>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</si>
  <si>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</si>
  <si>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</si>
  <si>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</si>
  <si>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</si>
  <si>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</si>
  <si>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</si>
  <si>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</si>
  <si>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</si>
  <si>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</si>
  <si>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</si>
  <si>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</si>
  <si>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</si>
  <si>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</si>
  <si>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</si>
  <si>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</si>
  <si>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</si>
  <si>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</si>
  <si>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</si>
  <si>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</si>
  <si>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</si>
  <si>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</si>
  <si>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</si>
  <si>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</si>
  <si>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</si>
  <si>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</si>
  <si>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</si>
  <si>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</si>
  <si>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</si>
  <si>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</si>
  <si>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</si>
  <si>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</si>
  <si>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</si>
  <si>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</si>
  <si>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</si>
  <si>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</si>
  <si>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</si>
  <si>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</si>
  <si>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</si>
  <si>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</si>
  <si>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</si>
  <si>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</si>
  <si>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</si>
  <si>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</si>
  <si>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</si>
  <si>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</si>
  <si>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</si>
  <si>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</si>
  <si>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</si>
  <si>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</si>
  <si>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</si>
  <si>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</si>
  <si>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</si>
  <si>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</si>
  <si>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</si>
  <si>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</si>
  <si>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</si>
  <si>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</si>
  <si>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</si>
  <si>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</si>
  <si>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</si>
  <si>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</si>
  <si>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</si>
  <si>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</si>
  <si>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</si>
  <si>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</si>
  <si>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</si>
  <si>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</si>
  <si>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</si>
  <si>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</si>
  <si>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</si>
  <si>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</si>
  <si>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</si>
  <si>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</si>
  <si>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</si>
  <si>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</si>
  <si>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</si>
  <si>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</si>
  <si>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</si>
  <si>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</si>
  <si>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</si>
  <si>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</si>
  <si>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</si>
  <si>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</si>
  <si>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</si>
  <si>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</si>
  <si>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</si>
  <si>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</si>
  <si>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</si>
  <si>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</si>
  <si>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</si>
  <si>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</si>
  <si>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</si>
  <si>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</si>
  <si>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</si>
  <si>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</si>
  <si>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</si>
  <si>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</si>
  <si>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</si>
  <si>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</si>
  <si>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</si>
  <si>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</si>
  <si>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</si>
  <si>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</si>
  <si>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</si>
  <si>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</si>
  <si>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</si>
  <si>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</si>
  <si>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</si>
  <si>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</si>
  <si>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</si>
  <si>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</si>
  <si>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</si>
  <si>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</si>
  <si>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</si>
  <si>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</si>
  <si>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</si>
  <si>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</si>
  <si>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</si>
  <si>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</si>
  <si>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</si>
  <si>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</si>
  <si>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</si>
  <si>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</si>
  <si>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</si>
  <si>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</si>
  <si>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</si>
  <si>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</si>
  <si>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</si>
  <si>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</si>
  <si>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</si>
  <si>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</si>
  <si>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</si>
  <si>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</si>
  <si>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</si>
  <si>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</si>
  <si>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</si>
  <si>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</si>
  <si>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</si>
  <si>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</si>
  <si>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</si>
  <si>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</si>
  <si>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</si>
  <si>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</si>
  <si>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</si>
  <si>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</si>
  <si>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</si>
  <si>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</si>
  <si>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</si>
  <si>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</si>
  <si>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</si>
  <si>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</si>
  <si>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</si>
  <si>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</si>
  <si>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</si>
  <si>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</si>
  <si>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</si>
  <si>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</si>
  <si>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</si>
  <si>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</si>
  <si>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</si>
  <si>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</si>
  <si>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</si>
  <si>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</si>
  <si>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</si>
  <si>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</si>
  <si>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</si>
  <si>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</si>
  <si>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</si>
  <si>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</si>
  <si>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</si>
  <si>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</si>
  <si>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</si>
  <si>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</si>
  <si>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</si>
  <si>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</si>
  <si>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</si>
  <si>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</si>
  <si>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</si>
  <si>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</si>
  <si>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</si>
  <si>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</si>
  <si>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</si>
  <si>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</si>
  <si>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</si>
  <si>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</si>
  <si>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</si>
  <si>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</si>
  <si>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</si>
  <si>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</si>
  <si>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</si>
  <si>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</si>
  <si>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</si>
  <si>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</si>
  <si>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</si>
  <si>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</si>
  <si>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</si>
  <si>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</si>
  <si>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</si>
  <si>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</si>
  <si>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</si>
  <si>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</si>
  <si>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</si>
  <si>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</si>
  <si>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</si>
  <si>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</si>
  <si>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</si>
  <si>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</si>
  <si>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</si>
  <si>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</si>
  <si>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</si>
  <si>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</si>
  <si>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</si>
  <si>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</si>
  <si>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</si>
  <si>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</si>
  <si>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</si>
  <si>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</si>
  <si>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</si>
  <si>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</si>
  <si>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</si>
  <si>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</si>
  <si>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</si>
  <si>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</si>
  <si>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</si>
  <si>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</si>
  <si>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</si>
  <si>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</si>
  <si>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</si>
  <si>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</si>
  <si>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</si>
  <si>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</si>
  <si>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</si>
  <si>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</si>
  <si>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</si>
  <si>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</si>
  <si>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</si>
  <si>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</si>
  <si>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</si>
  <si>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</si>
  <si>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</si>
  <si>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</si>
  <si>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</si>
  <si>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</si>
  <si>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</si>
  <si>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</si>
  <si>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</si>
  <si>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</si>
  <si>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</si>
  <si>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</si>
  <si>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</si>
  <si>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</si>
  <si>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</si>
  <si>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</si>
  <si>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</si>
  <si>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</si>
  <si>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</si>
  <si>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</si>
  <si>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</si>
  <si>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</si>
  <si>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</si>
  <si>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</si>
  <si>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</si>
  <si>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</si>
  <si>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</si>
  <si>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</si>
  <si>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</si>
  <si>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</si>
  <si>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</si>
  <si>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</si>
  <si>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</si>
  <si>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</si>
  <si>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</si>
  <si>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</si>
  <si>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</si>
  <si>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</si>
  <si>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</si>
  <si>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</si>
  <si>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</si>
  <si>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</si>
  <si>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</si>
  <si>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</si>
  <si>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</si>
  <si>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</si>
  <si>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</si>
  <si>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</si>
  <si>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</si>
  <si>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</si>
  <si>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</si>
  <si>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</si>
  <si>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</si>
  <si>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</si>
  <si>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</si>
  <si>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</si>
  <si>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</si>
  <si>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</si>
  <si>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</si>
  <si>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</si>
  <si>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</si>
  <si>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</si>
  <si>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</si>
  <si>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</si>
  <si>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</si>
  <si>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</si>
  <si>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</si>
  <si>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</si>
  <si>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</si>
  <si>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</si>
  <si>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</si>
  <si>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</si>
  <si>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</si>
  <si>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</si>
  <si>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</si>
  <si>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</si>
  <si>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</si>
  <si>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</si>
  <si>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</si>
  <si>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</si>
  <si>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</si>
  <si>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</si>
  <si>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</si>
  <si>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</si>
  <si>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</si>
  <si>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</si>
  <si>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</si>
  <si>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</si>
  <si>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</si>
  <si>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</si>
  <si>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</si>
  <si>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</si>
  <si>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</si>
  <si>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</si>
  <si>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</si>
  <si>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</si>
  <si>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</si>
  <si>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</si>
  <si>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</si>
  <si>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</si>
  <si>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</si>
  <si>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</si>
  <si>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</si>
  <si>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</si>
  <si>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</si>
  <si>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</si>
  <si>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</si>
  <si>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</si>
  <si>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</si>
  <si>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</si>
  <si>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</si>
  <si>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</si>
  <si>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</si>
  <si>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</si>
  <si>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</si>
  <si>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</si>
  <si>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</si>
  <si>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</si>
  <si>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</si>
  <si>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</si>
  <si>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</si>
  <si>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</si>
  <si>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</si>
  <si>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</si>
  <si>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</si>
  <si>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</si>
  <si>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</si>
  <si>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</si>
  <si>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</si>
  <si>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</si>
  <si>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</si>
  <si>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</si>
  <si>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</si>
  <si>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</si>
  <si>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</si>
  <si>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</si>
  <si>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</si>
  <si>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</si>
  <si>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</si>
  <si>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</si>
  <si>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</si>
  <si>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</si>
  <si>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</si>
  <si>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</si>
  <si>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</si>
  <si>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</si>
  <si>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</si>
  <si>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</si>
  <si>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</si>
  <si>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</si>
  <si>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</si>
  <si>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</si>
  <si>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</si>
  <si>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</si>
  <si>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</si>
  <si>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</si>
  <si>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</si>
  <si>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</si>
  <si>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</si>
  <si>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</si>
  <si>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</si>
  <si>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</si>
  <si>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</si>
  <si>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</si>
  <si>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</si>
  <si>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</si>
  <si>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</si>
  <si>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</si>
  <si>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</si>
  <si>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</si>
  <si>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</si>
  <si>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</si>
  <si>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</si>
  <si>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</si>
  <si>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</si>
  <si>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</si>
  <si>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</si>
  <si>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</si>
  <si>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</si>
  <si>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</si>
  <si>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</si>
  <si>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</si>
  <si>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</si>
  <si>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</si>
  <si>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</si>
  <si>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</si>
  <si>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</si>
  <si>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</si>
  <si>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</si>
  <si>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</si>
  <si>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</si>
  <si>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</si>
  <si>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</si>
  <si>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</si>
  <si>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</si>
  <si>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</si>
  <si>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</si>
  <si>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</si>
  <si>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</si>
  <si>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</si>
  <si>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</si>
  <si>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</si>
  <si>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</si>
  <si>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</si>
  <si>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</si>
  <si>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</si>
  <si>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</si>
  <si>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</si>
  <si>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</si>
  <si>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</si>
  <si>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</si>
  <si>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</si>
  <si>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</si>
  <si>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</si>
  <si>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</si>
  <si>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</si>
  <si>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</si>
  <si>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</si>
  <si>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</si>
  <si>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</si>
  <si>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</si>
  <si>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</si>
  <si>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</si>
  <si>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</si>
  <si>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</si>
  <si>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</si>
  <si>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</si>
  <si>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</si>
  <si>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</si>
  <si>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</si>
  <si>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</si>
  <si>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</si>
  <si>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</si>
  <si>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</si>
  <si>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</si>
  <si>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</si>
  <si>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</si>
  <si>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</si>
  <si>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</si>
  <si>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</si>
  <si>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</si>
  <si>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</si>
  <si>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</si>
  <si>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</si>
  <si>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</si>
  <si>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</si>
  <si>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</si>
  <si>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</si>
  <si>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</si>
  <si>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</si>
  <si>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</si>
  <si>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</si>
  <si>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</si>
  <si>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</si>
  <si>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</si>
  <si>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</si>
  <si>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</si>
  <si>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</si>
  <si>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</si>
  <si>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</si>
  <si>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</si>
  <si>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</si>
  <si>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</si>
  <si>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</si>
  <si>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</si>
  <si>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</si>
  <si>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</si>
  <si>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</si>
  <si>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</si>
  <si>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</si>
  <si>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</si>
  <si>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</si>
  <si>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</si>
  <si>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</si>
  <si>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</si>
  <si>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</si>
  <si>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</si>
  <si>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</si>
  <si>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</si>
  <si>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</si>
  <si>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</si>
  <si>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</si>
  <si>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</si>
  <si>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</si>
  <si>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</si>
  <si>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</si>
  <si>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</si>
  <si>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</si>
  <si>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</si>
  <si>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</si>
  <si>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</si>
  <si>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</si>
  <si>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</si>
  <si>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</si>
  <si>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</si>
  <si>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</si>
  <si>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</si>
  <si>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</si>
  <si>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</si>
  <si>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</si>
  <si>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</si>
  <si>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</si>
  <si>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</si>
  <si>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</si>
  <si>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</si>
  <si>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</si>
  <si>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</si>
  <si>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</si>
  <si>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</si>
  <si>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</si>
  <si>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</si>
  <si>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</si>
  <si>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</si>
  <si>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</si>
  <si>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</si>
  <si>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</si>
  <si>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</si>
  <si>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</si>
  <si>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</si>
  <si>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</si>
  <si>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</si>
  <si>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</si>
  <si>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</si>
  <si>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</si>
  <si>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</si>
  <si>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</si>
  <si>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</si>
  <si>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</si>
  <si>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</si>
  <si>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</si>
  <si>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</si>
  <si>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</si>
  <si>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</si>
  <si>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</si>
  <si>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</si>
  <si>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</si>
  <si>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</si>
  <si>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</si>
  <si>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</si>
  <si>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</si>
  <si>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</si>
  <si>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</si>
  <si>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</si>
  <si>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</si>
  <si>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</si>
  <si>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</si>
  <si>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</si>
  <si>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</si>
  <si>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</si>
  <si>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</si>
  <si>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</si>
  <si>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</si>
  <si>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</si>
  <si>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</si>
  <si>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</si>
  <si>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</si>
  <si>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</si>
  <si>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</si>
  <si>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</si>
  <si>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</si>
  <si>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</si>
  <si>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</si>
  <si>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</si>
  <si>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</si>
  <si>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</si>
  <si>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</si>
  <si>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</si>
  <si>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</si>
  <si>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</si>
  <si>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</si>
  <si>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</si>
  <si>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</si>
  <si>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</si>
  <si>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</si>
  <si>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</si>
  <si>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</si>
  <si>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</si>
  <si>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</si>
  <si>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</si>
  <si>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</si>
  <si>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</si>
  <si>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</si>
  <si>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</si>
  <si>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</si>
  <si>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</si>
  <si>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</si>
  <si>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</si>
  <si>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</si>
  <si>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</si>
  <si>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</si>
  <si>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</si>
  <si>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</si>
  <si>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</si>
  <si>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</si>
  <si>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</si>
  <si>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</si>
  <si>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</si>
  <si>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</si>
  <si>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</si>
  <si>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</si>
  <si>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</si>
  <si>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</si>
  <si>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</si>
  <si>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</si>
  <si>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</si>
  <si>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</si>
  <si>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</si>
  <si>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</si>
  <si>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</si>
  <si>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</si>
  <si>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</si>
  <si>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</si>
  <si>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</si>
  <si>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</si>
  <si>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</si>
  <si>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</si>
  <si>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</si>
  <si>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</si>
  <si>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</si>
  <si>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</si>
  <si>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</si>
  <si>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</si>
  <si>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</si>
  <si>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</si>
  <si>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</si>
  <si>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</si>
  <si>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</si>
  <si>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</si>
  <si>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</si>
  <si>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</si>
  <si>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</si>
  <si>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</si>
  <si>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</si>
  <si>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</si>
  <si>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</si>
  <si>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</si>
  <si>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</si>
  <si>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</si>
  <si>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</si>
  <si>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</si>
  <si>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</si>
  <si>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</si>
  <si>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</si>
  <si>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</si>
  <si>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</si>
  <si>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</si>
  <si>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</si>
  <si>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</si>
  <si>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</si>
  <si>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</si>
  <si>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</si>
  <si>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</si>
  <si>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</si>
  <si>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</si>
  <si>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</si>
  <si>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</si>
  <si>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</si>
  <si>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</si>
  <si>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</si>
  <si>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</si>
  <si>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</si>
  <si>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</si>
  <si>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</si>
  <si>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</si>
  <si>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</si>
  <si>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</si>
  <si>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</si>
  <si>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</si>
  <si>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</si>
  <si>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</si>
  <si>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</si>
  <si>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</si>
  <si>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</si>
  <si>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</si>
  <si>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</si>
  <si>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</si>
  <si>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</si>
  <si>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</si>
  <si>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</si>
  <si>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</si>
  <si>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</si>
  <si>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</si>
  <si>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</si>
  <si>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</si>
  <si>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</si>
  <si>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</si>
  <si>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</si>
  <si>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</si>
  <si>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</si>
  <si>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</si>
  <si>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</si>
  <si>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</si>
  <si>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</si>
  <si>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</si>
  <si>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</si>
  <si>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</si>
  <si>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</si>
  <si>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</si>
  <si>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</si>
  <si>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</si>
  <si>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</si>
  <si>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</si>
  <si>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</si>
  <si>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</si>
  <si>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</si>
  <si>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</si>
  <si>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</si>
  <si>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</si>
  <si>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</si>
  <si>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</si>
  <si>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</si>
  <si>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</si>
  <si>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</si>
  <si>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</si>
  <si>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</si>
  <si>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</si>
  <si>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</si>
  <si>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</si>
  <si>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</si>
  <si>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</si>
  <si>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</si>
  <si>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</si>
  <si>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</si>
  <si>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</si>
  <si>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</si>
  <si>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</si>
  <si>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</si>
  <si>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</si>
  <si>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</si>
  <si>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</si>
  <si>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</si>
  <si>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</si>
  <si>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</si>
  <si>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</si>
  <si>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</si>
  <si>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</si>
  <si>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</si>
  <si>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</si>
  <si>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</si>
  <si>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</si>
  <si>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</si>
  <si>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</si>
  <si>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</si>
  <si>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</si>
  <si>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</si>
  <si>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</si>
  <si>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</si>
  <si>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</si>
  <si>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</si>
  <si>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</si>
  <si>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</si>
  <si>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</si>
  <si>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</si>
  <si>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</si>
  <si>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</si>
  <si>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</si>
  <si>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</si>
  <si>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</si>
  <si>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</si>
  <si>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</si>
  <si>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</si>
  <si>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</si>
  <si>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</si>
  <si>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</si>
  <si>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</si>
  <si>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</si>
  <si>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</si>
  <si>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</si>
  <si>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</si>
  <si>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</si>
  <si>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</si>
  <si>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</si>
  <si>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</si>
  <si>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</si>
  <si>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</si>
  <si>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</si>
  <si>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</si>
  <si>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</si>
  <si>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</si>
  <si>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</si>
  <si>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</si>
  <si>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</si>
  <si>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</si>
  <si>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</si>
  <si>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</si>
  <si>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</si>
  <si>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</si>
  <si>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</si>
  <si>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</si>
  <si>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</si>
  <si>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</si>
  <si>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</si>
  <si>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</si>
  <si>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</si>
  <si>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</si>
  <si>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</si>
  <si>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</si>
  <si>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</si>
  <si>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</si>
  <si>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</si>
  <si>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</si>
  <si>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</si>
  <si>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</si>
  <si>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</si>
  <si>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</si>
  <si>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</si>
  <si>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</si>
  <si>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</si>
  <si>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</si>
  <si>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</si>
  <si>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</si>
  <si>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</si>
  <si>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</si>
  <si>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</si>
  <si>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</si>
  <si>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</si>
  <si>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</si>
  <si>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</si>
  <si>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</si>
  <si>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</si>
  <si>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</si>
  <si>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</si>
  <si>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</si>
  <si>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</si>
  <si>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</si>
  <si>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</si>
  <si>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</si>
  <si>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</si>
  <si>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</si>
  <si>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</si>
  <si>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</si>
  <si>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</si>
  <si>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</si>
  <si>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</si>
  <si>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</si>
  <si>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</si>
  <si>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</si>
  <si>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</si>
  <si>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</si>
  <si>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</si>
  <si>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</si>
  <si>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</si>
  <si>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</si>
  <si>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</si>
  <si>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</si>
  <si>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</si>
  <si>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</si>
  <si>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</si>
  <si>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</si>
  <si>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</si>
  <si>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</si>
  <si>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</si>
  <si>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</si>
  <si>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</si>
  <si>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</si>
  <si>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</si>
  <si>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</si>
  <si>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</si>
  <si>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</si>
  <si>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</si>
  <si>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</si>
  <si>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</si>
  <si>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</si>
  <si>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</si>
  <si>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</si>
  <si>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</si>
  <si>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</si>
  <si>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</si>
  <si>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</si>
  <si>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</si>
  <si>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</si>
  <si>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</si>
  <si>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</si>
  <si>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</si>
  <si>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</si>
  <si>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</si>
  <si>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</si>
  <si>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</si>
  <si>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</si>
  <si>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</si>
  <si>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</si>
  <si>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</si>
  <si>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</si>
  <si>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</si>
  <si>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</si>
  <si>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</si>
  <si>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</si>
  <si>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</si>
  <si>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</si>
  <si>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</si>
  <si>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</si>
  <si>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</si>
  <si>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</si>
  <si>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</si>
  <si>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</si>
  <si>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</si>
  <si>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</si>
  <si>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</si>
  <si>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</si>
  <si>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</si>
  <si>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</si>
  <si>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</si>
  <si>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</si>
  <si>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</si>
  <si>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</si>
  <si>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</si>
  <si>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</si>
  <si>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</si>
  <si>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</si>
  <si>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</si>
  <si>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</si>
  <si>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</si>
  <si>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</si>
  <si>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</si>
  <si>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</si>
  <si>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</si>
  <si>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</si>
  <si>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</si>
  <si>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</si>
  <si>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</si>
  <si>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</si>
  <si>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</si>
  <si>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</si>
  <si>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</si>
  <si>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</si>
  <si>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</si>
  <si>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</si>
  <si>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</si>
  <si>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</si>
  <si>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</si>
  <si>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</si>
  <si>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</si>
  <si>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</si>
  <si>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</si>
  <si>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</si>
  <si>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</si>
  <si>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</si>
  <si>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</si>
  <si>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</si>
  <si>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</si>
  <si>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</si>
  <si>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</si>
  <si>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</si>
  <si>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</si>
  <si>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</si>
  <si>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</si>
  <si>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</si>
  <si>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</si>
  <si>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</si>
  <si>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</si>
  <si>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</si>
  <si>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</si>
  <si>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</si>
  <si>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</si>
  <si>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</si>
  <si>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</si>
  <si>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</si>
  <si>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</si>
  <si>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</si>
  <si>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</si>
  <si>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</si>
  <si>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</si>
  <si>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</si>
  <si>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</si>
  <si>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</si>
  <si>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</si>
  <si>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</si>
  <si>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</si>
  <si>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</si>
  <si>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</si>
  <si>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</si>
  <si>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</si>
  <si>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</si>
  <si>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</si>
  <si>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</si>
  <si>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</si>
  <si>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</si>
  <si>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</si>
  <si>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</si>
  <si>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</si>
  <si>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</si>
  <si>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</si>
  <si>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</si>
  <si>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</si>
  <si>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</si>
  <si>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</si>
  <si>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</si>
  <si>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</si>
  <si>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</si>
  <si>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</si>
  <si>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</si>
  <si>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</si>
  <si>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</si>
  <si>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</si>
  <si>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</si>
  <si>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</si>
  <si>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</si>
  <si>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</si>
  <si>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</si>
  <si>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</si>
  <si>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</si>
  <si>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</si>
  <si>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</si>
  <si>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</si>
  <si>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</si>
  <si>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</si>
  <si>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</si>
  <si>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</si>
  <si>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</si>
  <si>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</si>
  <si>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</si>
  <si>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</si>
  <si>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</si>
  <si>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</si>
  <si>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</si>
  <si>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</si>
  <si>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</si>
  <si>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</si>
  <si>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</si>
  <si>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</si>
  <si>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</si>
  <si>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</si>
  <si>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</si>
  <si>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</si>
  <si>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</si>
  <si>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</si>
  <si>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</si>
  <si>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</si>
  <si>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</si>
  <si>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</si>
  <si>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</si>
  <si>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</si>
  <si>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</si>
  <si>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</si>
  <si>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</si>
  <si>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</si>
  <si>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</si>
  <si>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</si>
  <si>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</si>
  <si>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</si>
  <si>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</si>
  <si>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</si>
  <si>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</si>
  <si>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</si>
  <si>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</si>
  <si>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</si>
  <si>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</si>
  <si>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</si>
  <si>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</si>
  <si>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</si>
  <si>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</si>
  <si>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</si>
  <si>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</si>
  <si>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</si>
  <si>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</si>
  <si>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</si>
  <si>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</si>
  <si>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</si>
  <si>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</si>
  <si>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</si>
  <si>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</si>
  <si>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</si>
  <si>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</si>
  <si>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</si>
  <si>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</si>
  <si>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</si>
  <si>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</si>
  <si>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</si>
  <si>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</si>
  <si>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</si>
  <si>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</si>
  <si>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</si>
  <si>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</si>
  <si>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</si>
  <si>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</si>
  <si>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</si>
  <si>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</si>
  <si>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</si>
  <si>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</si>
  <si>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</si>
  <si>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</si>
  <si>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</si>
  <si>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</si>
  <si>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</si>
  <si>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</si>
  <si>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</si>
  <si>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</si>
  <si>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</si>
  <si>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</si>
  <si>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</si>
  <si>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</si>
  <si>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</si>
  <si>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</si>
  <si>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</si>
  <si>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</si>
  <si>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</si>
  <si>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</si>
  <si>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</si>
  <si>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</si>
  <si>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</si>
  <si>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</si>
  <si>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</si>
  <si>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</si>
  <si>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</si>
  <si>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</si>
  <si>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</si>
  <si>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</si>
  <si>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</si>
  <si>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</si>
  <si>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</si>
  <si>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</si>
  <si>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</si>
  <si>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</si>
  <si>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</si>
  <si>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</si>
  <si>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</si>
  <si>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</si>
  <si>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</si>
  <si>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</si>
  <si>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</si>
  <si>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</si>
  <si>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</si>
  <si>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</si>
  <si>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</si>
  <si>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</si>
  <si>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</si>
  <si>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</si>
  <si>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</si>
  <si>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</si>
  <si>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</si>
  <si>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</si>
  <si>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</si>
  <si>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</si>
  <si>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</si>
  <si>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</si>
  <si>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</si>
  <si>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</si>
  <si>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</si>
  <si>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</si>
  <si>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</si>
  <si>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</si>
  <si>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</si>
  <si>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</si>
  <si>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</si>
  <si>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</si>
  <si>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</si>
  <si>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</si>
  <si>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</si>
  <si>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</si>
  <si>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</si>
  <si>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</si>
  <si>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</si>
  <si>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</si>
  <si>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</si>
  <si>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</si>
  <si>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</si>
  <si>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</si>
  <si>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</si>
  <si>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</si>
  <si>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</si>
  <si>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</si>
  <si>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</si>
  <si>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</si>
  <si>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</si>
  <si>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</si>
  <si>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</si>
  <si>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</si>
  <si>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</si>
  <si>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</si>
  <si>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</si>
  <si>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</si>
  <si>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</si>
  <si>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</si>
  <si>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</si>
  <si>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</si>
  <si>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</si>
  <si>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</si>
  <si>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</si>
  <si>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</si>
  <si>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</si>
  <si>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</si>
  <si>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</si>
  <si>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</si>
  <si>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</si>
  <si>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</si>
  <si>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</si>
  <si>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</si>
  <si>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</si>
  <si>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</si>
  <si>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</si>
  <si>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</si>
  <si>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</si>
  <si>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</si>
  <si>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</si>
  <si>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</si>
  <si>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</si>
  <si>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</si>
  <si>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</si>
  <si>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</si>
  <si>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</si>
  <si>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</si>
  <si>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</si>
  <si>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</si>
  <si>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</si>
  <si>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</si>
  <si>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</si>
  <si>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</si>
  <si>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</si>
  <si>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</si>
  <si>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</si>
  <si>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</si>
  <si>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</si>
  <si>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</si>
  <si>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</si>
  <si>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</si>
  <si>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</si>
  <si>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</si>
  <si>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</si>
  <si>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</si>
  <si>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</si>
  <si>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</si>
  <si>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</si>
  <si>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</si>
  <si>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</si>
  <si>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</si>
  <si>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</si>
  <si>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</si>
  <si>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</si>
  <si>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</si>
  <si>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</si>
  <si>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</si>
  <si>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</si>
  <si>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</si>
  <si>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</si>
  <si>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</si>
  <si>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</si>
  <si>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</si>
  <si>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</si>
  <si>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</si>
  <si>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</si>
  <si>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</si>
  <si>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</si>
  <si>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</si>
  <si>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</si>
  <si>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</si>
  <si>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</si>
  <si>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</si>
  <si>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</si>
  <si>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</si>
  <si>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</si>
  <si>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</si>
  <si>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</si>
  <si>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</si>
  <si>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</si>
  <si>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</si>
  <si>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</si>
  <si>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</si>
  <si>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</si>
  <si>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</si>
  <si>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</si>
  <si>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</si>
  <si>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</si>
  <si>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</si>
  <si>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</si>
  <si>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</si>
  <si>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</si>
  <si>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</si>
  <si>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</si>
  <si>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</si>
  <si>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</si>
  <si>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</si>
  <si>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</si>
  <si>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</si>
  <si>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</si>
  <si>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</si>
  <si>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</si>
  <si>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</si>
  <si>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</si>
  <si>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</si>
  <si>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</si>
  <si>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</si>
  <si>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</si>
  <si>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</si>
  <si>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</si>
  <si>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</si>
  <si>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</si>
  <si>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</si>
  <si>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</si>
  <si>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</si>
  <si>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</si>
  <si>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</si>
  <si>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</si>
  <si>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</si>
  <si>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</si>
  <si>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</si>
  <si>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</si>
  <si>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</si>
  <si>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</si>
  <si>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</si>
  <si>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</si>
  <si>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</si>
  <si>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</si>
  <si>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</si>
  <si>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</si>
  <si>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</si>
  <si>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</si>
  <si>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</si>
  <si>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</si>
  <si>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</si>
  <si>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</si>
  <si>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</si>
  <si>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</si>
  <si>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</si>
  <si>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</si>
  <si>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</si>
  <si>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</si>
  <si>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</si>
  <si>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</si>
  <si>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</si>
  <si>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</si>
  <si>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</si>
  <si>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</si>
  <si>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</si>
  <si>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</si>
  <si>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</si>
  <si>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</si>
  <si>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</si>
  <si>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</si>
  <si>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</si>
  <si>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</si>
  <si>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</si>
  <si>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</si>
  <si>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</si>
  <si>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</si>
  <si>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</si>
  <si>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</si>
  <si>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</si>
  <si>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</si>
  <si>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</si>
  <si>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</si>
  <si>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</si>
  <si>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</si>
  <si>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</si>
  <si>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</si>
  <si>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</si>
  <si>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</si>
  <si>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</si>
  <si>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</si>
  <si>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</si>
  <si>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</si>
  <si>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</si>
  <si>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</si>
  <si>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</si>
  <si>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</si>
  <si>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</si>
  <si>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</si>
  <si>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</si>
  <si>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</si>
  <si>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</si>
  <si>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</si>
  <si>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</si>
  <si>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</si>
  <si>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</si>
  <si>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</si>
  <si>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</si>
  <si>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</si>
  <si>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</si>
  <si>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</si>
  <si>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</si>
  <si>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</si>
  <si>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</si>
  <si>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</si>
  <si>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</si>
  <si>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</si>
  <si>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</si>
  <si>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</si>
  <si>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</si>
  <si>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</si>
  <si>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</si>
  <si>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</si>
  <si>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</si>
  <si>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</si>
  <si>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</si>
  <si>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</si>
  <si>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</si>
  <si>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</si>
  <si>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</si>
  <si>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</si>
  <si>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</si>
  <si>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</si>
  <si>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</si>
  <si>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</si>
  <si>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</si>
  <si>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</si>
  <si>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</si>
  <si>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</si>
  <si>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</si>
  <si>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</si>
  <si>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</si>
  <si>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</si>
  <si>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</si>
  <si>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</si>
  <si>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</si>
  <si>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</si>
  <si>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</si>
  <si>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</si>
  <si>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</si>
  <si>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</si>
  <si>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</si>
  <si>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</si>
  <si>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</si>
  <si>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</si>
  <si>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</si>
  <si>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</si>
  <si>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</si>
  <si>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</si>
  <si>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</si>
  <si>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</si>
  <si>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</si>
  <si>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</si>
  <si>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</si>
  <si>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</si>
  <si>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</si>
  <si>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</si>
  <si>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</si>
  <si>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</si>
  <si>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</si>
  <si>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</si>
  <si>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</si>
  <si>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</si>
  <si>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</si>
  <si>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</si>
  <si>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</si>
  <si>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</si>
  <si>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</si>
  <si>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</si>
  <si>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</si>
  <si>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</si>
  <si>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</si>
  <si>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</si>
  <si>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</si>
  <si>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</si>
  <si>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</si>
  <si>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</si>
  <si>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</si>
  <si>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</si>
  <si>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</si>
  <si>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</si>
  <si>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</si>
  <si>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</si>
  <si>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</si>
  <si>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</si>
  <si>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</si>
  <si>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</si>
  <si>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</si>
  <si>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</si>
  <si>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</si>
  <si>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</si>
  <si>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</si>
  <si>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</si>
  <si>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</si>
  <si>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</si>
  <si>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</si>
  <si>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</si>
  <si>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</si>
  <si>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</si>
  <si>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</si>
  <si>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</si>
  <si>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</si>
  <si>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</si>
  <si>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</si>
  <si>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</si>
  <si>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</si>
  <si>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</si>
  <si>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</si>
  <si>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</si>
  <si>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</si>
  <si>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</si>
  <si>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</si>
  <si>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</si>
  <si>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</si>
  <si>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</si>
  <si>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</si>
  <si>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</si>
  <si>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</si>
  <si>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</si>
  <si>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</si>
  <si>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</si>
  <si>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</si>
  <si>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</si>
  <si>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</si>
  <si>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</si>
  <si>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</si>
  <si>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</si>
  <si>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</si>
  <si>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</si>
  <si>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</si>
  <si>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</si>
  <si>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</si>
  <si>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</si>
  <si>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</si>
  <si>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</si>
  <si>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</si>
  <si>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</si>
  <si>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</si>
  <si>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</si>
  <si>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</si>
  <si>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</si>
  <si>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</si>
  <si>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</si>
  <si>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</si>
  <si>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</si>
  <si>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</si>
  <si>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</si>
  <si>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</si>
  <si>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</si>
  <si>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</si>
  <si>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</si>
  <si>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</si>
  <si>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</si>
  <si>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</si>
  <si>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</si>
  <si>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</si>
  <si>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</si>
  <si>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</si>
  <si>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</si>
  <si>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</si>
  <si>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</si>
  <si>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</si>
  <si>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</si>
  <si>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</si>
  <si>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</si>
  <si>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</si>
  <si>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</si>
  <si>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</si>
  <si>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</si>
  <si>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</si>
  <si>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</si>
  <si>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</si>
  <si>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</si>
  <si>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</si>
  <si>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</si>
  <si>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</si>
  <si>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</si>
  <si>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</si>
  <si>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</si>
  <si>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</si>
  <si>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</si>
  <si>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</si>
  <si>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</si>
  <si>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</si>
  <si>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</si>
  <si>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</si>
  <si>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</si>
  <si>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</si>
  <si>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</si>
  <si>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</si>
  <si>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</si>
  <si>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</si>
  <si>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</si>
  <si>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</si>
  <si>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</si>
  <si>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</si>
  <si>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</si>
  <si>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</si>
  <si>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</si>
  <si>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</si>
  <si>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</si>
  <si>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</si>
  <si>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</si>
  <si>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</si>
  <si>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</si>
  <si>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</si>
  <si>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</si>
  <si>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</si>
  <si>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</si>
  <si>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</si>
  <si>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</si>
  <si>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</si>
  <si>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</si>
  <si>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</si>
  <si>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</si>
  <si>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</si>
  <si>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</si>
  <si>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</si>
  <si>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</si>
  <si>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</si>
  <si>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</si>
  <si>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</si>
  <si>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</si>
  <si>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</si>
  <si>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</si>
  <si>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</si>
  <si>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</si>
  <si>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</si>
  <si>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</si>
  <si>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</si>
  <si>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</si>
  <si>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</si>
  <si>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</si>
  <si>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</si>
  <si>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</si>
  <si>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</si>
  <si>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</si>
  <si>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</si>
  <si>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</si>
  <si>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</si>
  <si>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</si>
  <si>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</si>
  <si>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</si>
  <si>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</si>
  <si>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</si>
  <si>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</si>
  <si>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</si>
  <si>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</si>
  <si>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</si>
  <si>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</si>
  <si>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</si>
  <si>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</si>
  <si>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</si>
  <si>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</si>
  <si>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</si>
  <si>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</si>
  <si>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</si>
  <si>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</si>
  <si>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</si>
  <si>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</si>
  <si>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</si>
  <si>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</si>
  <si>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</si>
  <si>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</si>
  <si>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</si>
  <si>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</si>
  <si>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</si>
  <si>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</si>
  <si>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</si>
  <si>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</si>
  <si>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</si>
  <si>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</si>
  <si>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</si>
  <si>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</si>
  <si>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</si>
  <si>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</si>
  <si>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</si>
  <si>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</si>
  <si>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</si>
  <si>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</si>
  <si>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</si>
  <si>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</si>
  <si>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</si>
  <si>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</si>
  <si>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</si>
  <si>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</si>
  <si>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</si>
  <si>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</si>
  <si>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</si>
  <si>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</si>
  <si>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</si>
  <si>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</si>
  <si>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</si>
  <si>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</si>
  <si>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</si>
  <si>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</si>
  <si>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</si>
  <si>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</si>
  <si>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</si>
  <si>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</si>
  <si>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</si>
  <si>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</si>
  <si>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</si>
  <si>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</si>
  <si>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</si>
  <si>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</si>
  <si>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</si>
  <si>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</si>
  <si>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</si>
  <si>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</si>
  <si>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</si>
  <si>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</si>
  <si>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</si>
  <si>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</si>
  <si>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</si>
  <si>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</si>
  <si>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</si>
  <si>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</si>
  <si>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</si>
  <si>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</si>
  <si>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</si>
  <si>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</si>
  <si>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</si>
  <si>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</si>
  <si>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</si>
  <si>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</si>
  <si>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</si>
  <si>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</si>
  <si>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</si>
  <si>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</si>
  <si>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</si>
  <si>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</si>
  <si>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</si>
  <si>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</si>
  <si>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</si>
  <si>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</si>
  <si>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</si>
  <si>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</si>
  <si>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</si>
  <si>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</si>
  <si>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</si>
  <si>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</si>
  <si>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</si>
  <si>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</si>
  <si>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</si>
  <si>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</si>
  <si>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</si>
  <si>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</si>
  <si>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</si>
  <si>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</si>
  <si>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</si>
  <si>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</si>
  <si>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</si>
  <si>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</si>
  <si>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</si>
  <si>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</si>
  <si>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</si>
  <si>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</si>
  <si>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</si>
  <si>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</si>
  <si>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</si>
  <si>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</si>
  <si>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</si>
  <si>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</si>
  <si>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</si>
  <si>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</si>
  <si>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</si>
  <si>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</si>
  <si>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</si>
  <si>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</si>
  <si>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</si>
  <si>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</si>
  <si>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</si>
  <si>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</si>
  <si>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</si>
  <si>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</si>
  <si>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</si>
  <si>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</si>
  <si>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</si>
  <si>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</si>
  <si>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</si>
  <si>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</si>
  <si>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</si>
  <si>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</si>
  <si>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</si>
  <si>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</si>
  <si>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</si>
  <si>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</si>
  <si>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</si>
  <si>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</si>
  <si>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</si>
  <si>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</si>
  <si>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</si>
  <si>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</si>
  <si>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</si>
  <si>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</si>
  <si>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</si>
  <si>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</si>
  <si>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</si>
  <si>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</si>
  <si>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</si>
  <si>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</si>
  <si>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</si>
  <si>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</si>
  <si>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</si>
  <si>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</si>
  <si>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</si>
  <si>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</si>
  <si>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</si>
  <si>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</si>
  <si>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</si>
  <si>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</si>
  <si>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</si>
  <si>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</si>
  <si>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</si>
  <si>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</si>
  <si>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</si>
  <si>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</si>
  <si>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</si>
  <si>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</si>
  <si>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</si>
  <si>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</si>
  <si>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</si>
  <si>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</si>
  <si>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</si>
  <si>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</si>
  <si>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</si>
  <si>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</si>
  <si>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</si>
  <si>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</si>
  <si>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</si>
  <si>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</si>
  <si>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</si>
  <si>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</si>
  <si>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</si>
  <si>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</si>
  <si>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</si>
  <si>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</si>
  <si>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</si>
  <si>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</si>
  <si>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</si>
  <si>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</si>
  <si>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</si>
  <si>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</si>
  <si>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</si>
  <si>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</si>
  <si>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</si>
  <si>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</si>
  <si>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</si>
  <si>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</si>
  <si>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</si>
  <si>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</si>
  <si>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</si>
  <si>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</si>
  <si>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</si>
  <si>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</si>
  <si>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</si>
  <si>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</si>
  <si>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</si>
  <si>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</si>
  <si>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</si>
  <si>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</si>
  <si>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</si>
  <si>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</si>
  <si>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</si>
  <si>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</si>
  <si>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</si>
  <si>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</si>
  <si>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</si>
  <si>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</si>
  <si>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</si>
  <si>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</si>
  <si>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</si>
  <si>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</si>
  <si>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</si>
  <si>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</si>
  <si>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</si>
  <si>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</si>
  <si>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</si>
  <si>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</si>
  <si>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</si>
  <si>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</si>
  <si>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</si>
  <si>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</si>
  <si>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</si>
  <si>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</si>
  <si>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</si>
  <si>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</si>
  <si>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</si>
  <si>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</si>
  <si>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</si>
  <si>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</si>
  <si>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</si>
  <si>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</si>
  <si>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</si>
  <si>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</si>
  <si>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</si>
  <si>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</si>
  <si>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</si>
  <si>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</si>
  <si>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</si>
  <si>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</si>
  <si>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</si>
  <si>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</si>
  <si>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</si>
  <si>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</si>
  <si>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</si>
  <si>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</si>
  <si>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</si>
  <si>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</si>
  <si>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</si>
  <si>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</si>
  <si>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</si>
  <si>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</si>
  <si>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</si>
  <si>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</si>
  <si>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</si>
  <si>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</si>
  <si>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</si>
  <si>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</si>
  <si>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</si>
  <si>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</si>
  <si>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</si>
  <si>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</si>
  <si>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</si>
  <si>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</si>
  <si>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</si>
  <si>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</si>
  <si>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</si>
  <si>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</si>
  <si>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</si>
  <si>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</si>
  <si>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</si>
  <si>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</si>
  <si>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</si>
  <si>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</si>
  <si>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</si>
  <si>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</si>
  <si>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</si>
  <si>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</si>
  <si>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</si>
  <si>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</si>
  <si>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</si>
  <si>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</si>
  <si>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</si>
  <si>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</si>
  <si>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</si>
  <si>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</si>
  <si>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</si>
  <si>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</si>
  <si>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</si>
  <si>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</si>
  <si>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</si>
  <si>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</si>
  <si>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</si>
  <si>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</si>
  <si>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</si>
  <si>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</si>
  <si>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</si>
  <si>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</si>
  <si>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</si>
  <si>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</si>
  <si>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</si>
  <si>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</si>
  <si>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</si>
  <si>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</si>
  <si>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</si>
  <si>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</si>
  <si>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</si>
  <si>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</si>
  <si>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</si>
  <si>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</si>
  <si>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</si>
  <si>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</si>
  <si>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</si>
  <si>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</si>
  <si>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</si>
  <si>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</si>
  <si>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</si>
  <si>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</si>
  <si>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</si>
  <si>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</si>
  <si>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</si>
  <si>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</si>
  <si>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</si>
  <si>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</si>
  <si>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</si>
  <si>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</si>
  <si>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</si>
  <si>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</si>
  <si>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</si>
  <si>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</si>
  <si>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</si>
  <si>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</si>
  <si>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</si>
  <si>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</si>
  <si>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</si>
  <si>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</si>
  <si>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</si>
  <si>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</si>
  <si>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</si>
  <si>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</si>
  <si>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</si>
  <si>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</si>
  <si>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</si>
  <si>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</si>
  <si>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</si>
  <si>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</si>
  <si>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</si>
  <si>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</si>
  <si>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</si>
  <si>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</si>
  <si>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</si>
  <si>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</si>
  <si>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</si>
  <si>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</si>
  <si>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</si>
  <si>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</si>
  <si>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</si>
  <si>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</si>
  <si>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</si>
  <si>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</si>
  <si>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</si>
  <si>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</si>
  <si>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</si>
  <si>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</si>
  <si>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</si>
  <si>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</si>
  <si>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</si>
  <si>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</si>
  <si>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</si>
  <si>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</si>
  <si>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</si>
  <si>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</si>
  <si>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</si>
  <si>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</si>
  <si>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</si>
  <si>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</si>
  <si>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</si>
  <si>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</si>
  <si>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</si>
  <si>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</si>
  <si>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</si>
  <si>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</si>
  <si>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</si>
  <si>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</si>
  <si>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</si>
  <si>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</si>
  <si>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</si>
  <si>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</si>
  <si>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</si>
  <si>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</si>
  <si>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</si>
  <si>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</si>
  <si>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</si>
  <si>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</si>
  <si>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</si>
  <si>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</si>
  <si>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</si>
  <si>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</si>
  <si>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</si>
  <si>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</si>
  <si>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</si>
  <si>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</si>
  <si>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</si>
  <si>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</si>
  <si>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</si>
  <si>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</si>
  <si>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</si>
  <si>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</si>
  <si>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</si>
  <si>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</si>
  <si>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</si>
  <si>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</si>
  <si>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</si>
  <si>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</si>
  <si>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</si>
  <si>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</si>
  <si>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</si>
  <si>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</si>
  <si>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</si>
  <si>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</si>
  <si>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</si>
  <si>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</si>
  <si>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</si>
  <si>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</si>
  <si>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</si>
  <si>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</si>
  <si>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</si>
  <si>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</si>
  <si>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</si>
  <si>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</si>
  <si>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</si>
  <si>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</si>
  <si>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</si>
  <si>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</si>
  <si>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</si>
  <si>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</si>
  <si>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</si>
  <si>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</si>
  <si>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</si>
  <si>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</si>
  <si>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</si>
  <si>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</si>
  <si>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</si>
  <si>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</si>
  <si>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</si>
  <si>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</si>
  <si>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</si>
  <si>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</si>
  <si>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</si>
  <si>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</si>
  <si>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</si>
  <si>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</si>
  <si>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</si>
  <si>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</si>
  <si>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</si>
  <si>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</si>
  <si>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</si>
  <si>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</si>
  <si>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</si>
  <si>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</si>
  <si>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</si>
  <si>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</si>
  <si>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</si>
  <si>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</si>
  <si>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</si>
  <si>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</si>
  <si>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</si>
  <si>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</si>
  <si>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</si>
  <si>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</si>
  <si>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</si>
  <si>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</si>
  <si>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</si>
  <si>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</si>
  <si>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</si>
  <si>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</si>
  <si>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</si>
  <si>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</si>
  <si>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</si>
  <si>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</si>
  <si>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</si>
  <si>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</si>
  <si>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</si>
  <si>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</si>
  <si>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</si>
  <si>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</si>
  <si>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</si>
  <si>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</si>
  <si>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</si>
  <si>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</si>
  <si>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</si>
  <si>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</si>
  <si>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</si>
  <si>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</si>
  <si>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</si>
  <si>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</si>
  <si>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</si>
  <si>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</si>
  <si>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</si>
  <si>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</si>
  <si>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</si>
  <si>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</si>
  <si>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</si>
  <si>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</si>
  <si>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</si>
  <si>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</si>
  <si>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</si>
  <si>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</si>
  <si>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</si>
  <si>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</si>
  <si>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</si>
  <si>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</si>
  <si>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</si>
  <si>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</si>
  <si>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</si>
  <si>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</si>
  <si>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</si>
  <si>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</si>
  <si>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</si>
  <si>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</si>
  <si>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</si>
  <si>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</si>
  <si>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</si>
  <si>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</si>
  <si>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</si>
  <si>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</si>
  <si>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</si>
  <si>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</si>
  <si>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</si>
  <si>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</si>
  <si>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</si>
  <si>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</si>
  <si>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</si>
  <si>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</si>
  <si>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</si>
  <si>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</si>
  <si>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</si>
  <si>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</si>
  <si>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</si>
  <si>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</si>
  <si>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</si>
  <si>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</si>
  <si>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</si>
  <si>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</si>
  <si>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</si>
  <si>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</si>
  <si>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</si>
  <si>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</si>
  <si>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</si>
  <si>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</si>
  <si>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</si>
  <si>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</si>
  <si>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</si>
  <si>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</si>
  <si>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</si>
  <si>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</si>
  <si>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</si>
  <si>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</si>
  <si>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</si>
  <si>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</si>
  <si>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</si>
  <si>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</si>
  <si>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</si>
  <si>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</si>
  <si>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</si>
  <si>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</si>
  <si>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</si>
  <si>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</si>
  <si>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</si>
  <si>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</si>
  <si>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</si>
  <si>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</si>
  <si>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</si>
  <si>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</si>
  <si>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</si>
  <si>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</si>
  <si>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</si>
  <si>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</si>
  <si>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</si>
  <si>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</si>
  <si>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</si>
  <si>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</si>
  <si>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</si>
  <si>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</si>
  <si>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</si>
  <si>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</si>
  <si>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</si>
  <si>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</si>
  <si>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</si>
  <si>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</si>
  <si>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</si>
  <si>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</si>
  <si>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</si>
  <si>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</si>
  <si>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</si>
  <si>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</si>
  <si>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</si>
  <si>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</si>
  <si>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</si>
  <si>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</si>
  <si>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</si>
  <si>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</si>
  <si>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</si>
  <si>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</si>
  <si>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</si>
  <si>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</si>
  <si>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</si>
  <si>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</si>
  <si>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</si>
  <si>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</si>
  <si>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</si>
  <si>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</si>
  <si>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</si>
  <si>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</si>
  <si>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</si>
  <si>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</si>
  <si>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</si>
  <si>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</si>
  <si>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</si>
  <si>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</si>
  <si>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</si>
  <si>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</si>
  <si>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</si>
  <si>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</si>
  <si>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</si>
  <si>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</si>
  <si>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</si>
  <si>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</si>
  <si>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</si>
  <si>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</si>
  <si>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</si>
  <si>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</si>
  <si>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</si>
  <si>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</si>
  <si>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</si>
  <si>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</si>
  <si>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</si>
  <si>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</si>
  <si>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</si>
  <si>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</si>
  <si>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</si>
  <si>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</si>
  <si>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</si>
  <si>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</si>
  <si>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</si>
  <si>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</si>
  <si>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</si>
  <si>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</si>
  <si>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</si>
  <si>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</si>
  <si>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</si>
  <si>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</si>
  <si>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</si>
  <si>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</si>
  <si>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</si>
  <si>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</si>
  <si>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</si>
  <si>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</si>
  <si>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</si>
  <si>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</si>
  <si>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</si>
  <si>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</si>
  <si>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</si>
  <si>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</si>
  <si>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</si>
  <si>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</si>
  <si>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</si>
  <si>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</si>
  <si>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</si>
  <si>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</si>
  <si>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</si>
  <si>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</si>
  <si>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</si>
  <si>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</si>
  <si>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</si>
  <si>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</si>
  <si>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</si>
  <si>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</si>
  <si>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</si>
  <si>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</si>
  <si>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</si>
  <si>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</si>
  <si>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</si>
  <si>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</si>
  <si>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</si>
  <si>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</si>
  <si>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</si>
  <si>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</si>
  <si>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</si>
  <si>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</si>
  <si>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</si>
  <si>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</si>
  <si>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</si>
  <si>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</si>
  <si>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</si>
  <si>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</si>
  <si>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</si>
  <si>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</si>
  <si>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</si>
  <si>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</si>
  <si>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</si>
  <si>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</si>
  <si>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</si>
  <si>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</si>
  <si>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</si>
  <si>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</si>
  <si>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</si>
  <si>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</si>
  <si>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</si>
  <si>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</si>
  <si>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</si>
  <si>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</si>
  <si>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</si>
  <si>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</si>
  <si>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</si>
  <si>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</si>
  <si>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</si>
  <si>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</si>
  <si>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</si>
  <si>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</si>
  <si>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</si>
  <si>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</si>
  <si>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</si>
  <si>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</si>
  <si>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</si>
  <si>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</si>
  <si>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</si>
  <si>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</si>
  <si>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</si>
  <si>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</si>
  <si>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</si>
  <si>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</si>
  <si>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</si>
  <si>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</si>
  <si>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</si>
  <si>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</si>
  <si>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</si>
  <si>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</si>
  <si>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</si>
  <si>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</si>
  <si>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</si>
  <si>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</si>
  <si>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</si>
  <si>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</si>
  <si>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</si>
  <si>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</si>
  <si>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</si>
  <si>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</si>
  <si>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</si>
  <si>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</si>
  <si>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</si>
  <si>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</si>
  <si>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</si>
  <si>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</si>
  <si>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</si>
  <si>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</si>
  <si>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</si>
  <si>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</si>
  <si>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</si>
  <si>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</si>
  <si>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</si>
  <si>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</si>
  <si>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</si>
  <si>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</si>
  <si>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</si>
  <si>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</si>
  <si>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</si>
  <si>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</si>
  <si>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</si>
  <si>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</si>
  <si>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</si>
  <si>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</si>
  <si>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</si>
  <si>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</si>
  <si>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</si>
  <si>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</si>
  <si>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</si>
  <si>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</si>
  <si>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</si>
  <si>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</si>
  <si>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</si>
  <si>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</si>
  <si>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</si>
  <si>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</si>
  <si>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</si>
  <si>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</si>
  <si>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</si>
  <si>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</si>
  <si>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</si>
  <si>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</si>
  <si>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</si>
  <si>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</si>
  <si>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</si>
  <si>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</si>
  <si>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</si>
  <si>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</si>
  <si>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</si>
  <si>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</si>
  <si>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</si>
  <si>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</si>
  <si>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</si>
  <si>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</si>
  <si>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</si>
  <si>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</si>
  <si>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</si>
  <si>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</si>
  <si>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</si>
  <si>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</si>
  <si>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</si>
  <si>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</si>
  <si>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</si>
  <si>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</si>
  <si>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</si>
  <si>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</si>
  <si>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</si>
  <si>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</si>
  <si>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</si>
  <si>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</si>
  <si>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</si>
  <si>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</si>
  <si>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</si>
  <si>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</si>
  <si>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</si>
  <si>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</si>
  <si>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</si>
  <si>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</si>
  <si>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</si>
  <si>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</si>
  <si>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</si>
  <si>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</si>
  <si>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</si>
  <si>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</si>
  <si>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</si>
  <si>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</si>
  <si>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</si>
  <si>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</si>
  <si>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</si>
  <si>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</si>
  <si>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</si>
  <si>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</si>
  <si>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</si>
  <si>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</si>
  <si>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</si>
  <si>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</si>
  <si>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</si>
  <si>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</si>
  <si>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</si>
  <si>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</si>
  <si>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</si>
  <si>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</si>
  <si>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</si>
  <si>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</si>
  <si>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</si>
  <si>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</si>
  <si>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</si>
  <si>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</si>
  <si>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</si>
  <si>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</si>
  <si>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</si>
  <si>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</si>
  <si>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</si>
  <si>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</si>
  <si>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</si>
  <si>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</si>
  <si>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</si>
  <si>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</si>
  <si>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</si>
  <si>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</si>
  <si>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</si>
  <si>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</si>
  <si>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</si>
  <si>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</si>
  <si>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</si>
  <si>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</si>
  <si>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</si>
  <si>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</si>
  <si>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</si>
  <si>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</si>
  <si>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</si>
  <si>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</si>
  <si>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</si>
  <si>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</si>
  <si>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</si>
  <si>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</si>
  <si>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</si>
  <si>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</si>
  <si>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</si>
  <si>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</si>
  <si>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</si>
  <si>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</si>
  <si>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</si>
  <si>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</si>
  <si>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</si>
  <si>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</si>
  <si>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</si>
  <si>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</si>
  <si>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</si>
  <si>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</si>
  <si>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</si>
  <si>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</si>
  <si>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</si>
  <si>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</si>
  <si>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</si>
  <si>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</si>
  <si>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</si>
  <si>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</si>
  <si>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</si>
  <si>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</si>
  <si>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</si>
  <si>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</si>
  <si>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</si>
  <si>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</si>
  <si>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</si>
  <si>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</si>
  <si>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</si>
  <si>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</si>
  <si>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</si>
  <si>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</si>
  <si>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</si>
  <si>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</si>
  <si>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</si>
  <si>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</si>
  <si>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</si>
  <si>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</si>
  <si>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</si>
  <si>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</si>
  <si>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</si>
  <si>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</si>
  <si>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</si>
  <si>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</si>
  <si>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</si>
  <si>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</si>
  <si>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</si>
  <si>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</si>
  <si>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</si>
  <si>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</si>
  <si>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</si>
  <si>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</si>
  <si>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</si>
  <si>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</si>
  <si>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</si>
  <si>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</si>
  <si>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</si>
  <si>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</si>
  <si>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</si>
  <si>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</si>
  <si>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</si>
  <si>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</si>
  <si>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</si>
  <si>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</si>
  <si>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</si>
  <si>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</si>
  <si>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</si>
  <si>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</si>
  <si>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</si>
  <si>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</si>
  <si>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</si>
  <si>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</si>
  <si>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</si>
  <si>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</si>
  <si>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</si>
  <si>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</si>
  <si>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</si>
  <si>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</si>
  <si>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</si>
  <si>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</si>
  <si>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</si>
  <si>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</si>
  <si>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</si>
  <si>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</si>
  <si>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</si>
  <si>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</si>
  <si>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</si>
  <si>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</si>
  <si>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</si>
  <si>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</si>
  <si>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</si>
  <si>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</si>
  <si>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</si>
  <si>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</si>
  <si>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</si>
  <si>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</si>
  <si>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</si>
  <si>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</si>
  <si>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</si>
  <si>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</si>
  <si>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</si>
  <si>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</si>
  <si>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</si>
  <si>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</si>
  <si>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</si>
  <si>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</si>
  <si>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</si>
  <si>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</si>
  <si>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</si>
  <si>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</si>
  <si>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</si>
  <si>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</si>
  <si>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</si>
  <si>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</si>
  <si>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</si>
  <si>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</si>
  <si>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</si>
  <si>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</si>
  <si>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</si>
  <si>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</si>
  <si>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</si>
  <si>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</si>
  <si>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</si>
  <si>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</si>
  <si>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</si>
  <si>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</si>
  <si>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</si>
  <si>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</si>
  <si>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</si>
  <si>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</si>
  <si>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</si>
  <si>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</si>
  <si>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</si>
  <si>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</si>
  <si>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</si>
  <si>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</si>
  <si>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</si>
  <si>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</si>
  <si>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</si>
  <si>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</si>
  <si>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</si>
  <si>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</si>
  <si>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</si>
  <si>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</si>
  <si>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</si>
  <si>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</si>
  <si>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</si>
  <si>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</si>
  <si>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</si>
  <si>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</si>
  <si>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</si>
  <si>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</si>
  <si>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</si>
  <si>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</si>
  <si>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</si>
  <si>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</si>
  <si>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</si>
  <si>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</si>
  <si>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</si>
  <si>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</si>
  <si>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</si>
  <si>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</si>
  <si>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</si>
  <si>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</si>
  <si>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</si>
  <si>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</si>
  <si>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</si>
  <si>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</si>
  <si>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</si>
  <si>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</si>
  <si>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</si>
  <si>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</si>
  <si>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</si>
  <si>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</si>
  <si>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</si>
  <si>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</si>
  <si>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</si>
  <si>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</si>
  <si>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</si>
  <si>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</si>
  <si>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</si>
  <si>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</si>
  <si>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</si>
  <si>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</si>
  <si>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</si>
  <si>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</si>
  <si>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</si>
  <si>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</si>
  <si>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</si>
  <si>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</si>
  <si>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</si>
  <si>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</si>
  <si>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</si>
  <si>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</si>
  <si>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</si>
  <si>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</si>
  <si>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</si>
  <si>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</si>
  <si>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</si>
  <si>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</si>
  <si>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</si>
  <si>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</si>
  <si>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</si>
  <si>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</si>
  <si>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</si>
  <si>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</si>
  <si>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</si>
  <si>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</si>
  <si>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</si>
  <si>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</si>
  <si>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</si>
  <si>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</si>
  <si>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</si>
  <si>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</si>
  <si>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</si>
  <si>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</si>
  <si>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</si>
  <si>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</si>
  <si>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</si>
  <si>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</si>
  <si>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</si>
  <si>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</si>
  <si>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</si>
  <si>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</si>
  <si>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</si>
  <si>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</si>
  <si>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</si>
  <si>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</si>
  <si>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</si>
  <si>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</si>
  <si>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</si>
  <si>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</si>
  <si>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</si>
  <si>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</si>
  <si>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</si>
  <si>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</si>
  <si>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</si>
  <si>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</si>
  <si>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</si>
  <si>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</si>
  <si>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</si>
  <si>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</si>
  <si>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</si>
  <si>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</si>
  <si>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</si>
  <si>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</si>
  <si>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</si>
  <si>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</si>
  <si>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</si>
  <si>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</si>
  <si>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</si>
  <si>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</si>
  <si>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</si>
  <si>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</si>
  <si>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</si>
  <si>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</si>
  <si>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</si>
  <si>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</si>
  <si>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</si>
  <si>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</si>
  <si>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</si>
  <si>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</si>
  <si>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</si>
  <si>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</si>
  <si>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</si>
  <si>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</si>
  <si>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</si>
  <si>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</si>
  <si>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</si>
  <si>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</si>
  <si>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</si>
  <si>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</si>
  <si>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</si>
  <si>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</si>
  <si>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</si>
  <si>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</si>
  <si>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</si>
  <si>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</si>
  <si>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</si>
  <si>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</si>
  <si>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</si>
  <si>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</si>
  <si>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</si>
  <si>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</si>
  <si>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</si>
  <si>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</si>
  <si>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</si>
  <si>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</si>
  <si>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</si>
  <si>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</si>
  <si>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</si>
  <si>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</si>
  <si>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</si>
  <si>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</si>
  <si>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</si>
  <si>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</si>
  <si>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</si>
  <si>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</si>
  <si>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</si>
  <si>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</si>
  <si>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</si>
  <si>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</si>
  <si>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</si>
  <si>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</si>
  <si>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</si>
  <si>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</si>
  <si>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</si>
  <si>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</si>
  <si>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</si>
  <si>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</si>
  <si>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</si>
  <si>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</si>
  <si>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</si>
  <si>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</si>
  <si>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</si>
  <si>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</si>
  <si>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</si>
  <si>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</si>
  <si>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</si>
  <si>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</si>
  <si>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</si>
  <si>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</si>
  <si>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</si>
  <si>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</si>
  <si>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</si>
  <si>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</si>
  <si>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</si>
  <si>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</si>
  <si>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</si>
  <si>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</si>
  <si>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</si>
  <si>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</si>
  <si>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</si>
  <si>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</si>
  <si>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</si>
  <si>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</si>
  <si>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</si>
  <si>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</si>
  <si>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</si>
  <si>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</si>
  <si>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</si>
  <si>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</si>
  <si>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</si>
  <si>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</si>
  <si>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</si>
  <si>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</si>
  <si>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</si>
  <si>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</si>
  <si>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</si>
  <si>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</si>
  <si>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</si>
  <si>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</si>
  <si>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</si>
  <si>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</si>
  <si>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</si>
  <si>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</si>
  <si>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</si>
  <si>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</si>
  <si>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</si>
  <si>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</si>
  <si>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</si>
  <si>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</si>
  <si>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</si>
  <si>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</si>
  <si>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</si>
  <si>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</si>
  <si>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</si>
  <si>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</si>
  <si>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</si>
  <si>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</si>
  <si>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</si>
  <si>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</si>
  <si>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</si>
  <si>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</si>
  <si>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</si>
  <si>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</si>
  <si>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</si>
  <si>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</si>
  <si>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</si>
  <si>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</si>
  <si>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</si>
  <si>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</si>
  <si>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</si>
  <si>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</si>
  <si>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</si>
  <si>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</si>
  <si>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</si>
  <si>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</si>
  <si>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</si>
  <si>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</si>
  <si>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</si>
  <si>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</si>
  <si>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</si>
  <si>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</si>
  <si>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</si>
  <si>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</si>
  <si>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</si>
  <si>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</si>
  <si>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</si>
  <si>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</si>
  <si>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</si>
  <si>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</si>
  <si>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</si>
  <si>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</si>
  <si>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</si>
  <si>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</si>
  <si>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</si>
  <si>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</si>
  <si>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</si>
  <si>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</si>
  <si>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</si>
  <si>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</si>
  <si>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</si>
  <si>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</si>
  <si>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</si>
  <si>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</si>
  <si>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</si>
  <si>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</si>
  <si>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</si>
  <si>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</si>
  <si>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</si>
  <si>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</si>
  <si>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</si>
  <si>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</si>
  <si>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</si>
  <si>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</si>
  <si>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</si>
  <si>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</si>
  <si>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</si>
  <si>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</si>
  <si>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</si>
  <si>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</si>
  <si>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</si>
  <si>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</si>
  <si>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</si>
  <si>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</si>
  <si>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</si>
  <si>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</si>
  <si>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</si>
  <si>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</si>
  <si>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</si>
  <si>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</si>
  <si>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</si>
  <si>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</si>
  <si>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</si>
  <si>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</si>
  <si>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</si>
  <si>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</si>
  <si>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</si>
  <si>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</si>
  <si>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</si>
  <si>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</si>
  <si>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</si>
  <si>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</si>
  <si>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</si>
  <si>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</si>
  <si>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</si>
  <si>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</si>
  <si>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</si>
  <si>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</si>
  <si>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</si>
  <si>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</si>
  <si>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</si>
  <si>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</si>
  <si>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</si>
  <si>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</si>
  <si>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</si>
  <si>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</si>
  <si>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</si>
  <si>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</si>
  <si>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</si>
  <si>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</si>
  <si>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</si>
  <si>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</si>
  <si>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</si>
  <si>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</si>
  <si>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</si>
  <si>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</si>
  <si>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</si>
  <si>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</si>
  <si>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</si>
  <si>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</si>
  <si>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</si>
  <si>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</si>
  <si>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</si>
  <si>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</si>
  <si>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</si>
  <si>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</si>
  <si>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</si>
  <si>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</si>
  <si>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</si>
  <si>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</si>
  <si>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</si>
  <si>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</si>
  <si>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</si>
  <si>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</si>
  <si>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</si>
  <si>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</si>
  <si>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</si>
  <si>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</si>
  <si>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</si>
  <si>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</si>
  <si>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</si>
  <si>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</si>
  <si>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</si>
  <si>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</si>
  <si>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</si>
  <si>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</si>
  <si>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</si>
  <si>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</si>
  <si>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</si>
  <si>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</si>
  <si>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</si>
  <si>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</si>
  <si>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</si>
  <si>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</si>
  <si>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</si>
  <si>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</si>
  <si>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</si>
  <si>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</si>
  <si>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</si>
  <si>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</si>
  <si>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</si>
  <si>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</si>
  <si>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</si>
  <si>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</si>
  <si>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</si>
  <si>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</si>
  <si>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</si>
  <si>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</si>
  <si>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</si>
  <si>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</si>
  <si>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</si>
  <si>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</si>
  <si>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</si>
  <si>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</si>
  <si>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</si>
  <si>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</si>
  <si>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</si>
  <si>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</si>
  <si>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</si>
  <si>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</si>
  <si>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</si>
  <si>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</si>
  <si>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</si>
  <si>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</si>
  <si>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</si>
  <si>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</si>
  <si>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</si>
  <si>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</si>
  <si>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</si>
  <si>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</si>
  <si>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</si>
  <si>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</si>
  <si>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</si>
  <si>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</si>
  <si>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</si>
  <si>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</si>
  <si>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</si>
  <si>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</si>
  <si>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</si>
  <si>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</si>
  <si>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</si>
  <si>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</si>
  <si>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</si>
  <si>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</si>
  <si>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</si>
  <si>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</si>
  <si>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</si>
  <si>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</si>
  <si>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</si>
  <si>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</si>
  <si>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</si>
  <si>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</si>
  <si>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</si>
  <si>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</si>
  <si>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</si>
  <si>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</si>
  <si>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</si>
  <si>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</si>
  <si>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</si>
  <si>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</si>
  <si>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</si>
  <si>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</si>
  <si>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</si>
  <si>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</si>
  <si>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</si>
  <si>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</si>
  <si>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</si>
  <si>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</si>
  <si>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</si>
  <si>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</si>
  <si>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</si>
  <si>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</si>
  <si>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</si>
  <si>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</si>
  <si>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</si>
  <si>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</si>
  <si>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</si>
  <si>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</si>
  <si>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</si>
  <si>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</si>
  <si>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</si>
  <si>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</si>
  <si>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</si>
  <si>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</si>
  <si>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</si>
  <si>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</si>
  <si>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</si>
  <si>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</si>
  <si>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</si>
  <si>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</si>
  <si>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</si>
  <si>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</si>
  <si>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</si>
  <si>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</si>
  <si>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</si>
  <si>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</si>
  <si>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</si>
  <si>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</si>
  <si>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</si>
  <si>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</si>
  <si>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</si>
  <si>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</si>
  <si>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</si>
  <si>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</si>
  <si>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</si>
  <si>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</si>
  <si>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</si>
  <si>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</si>
  <si>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</si>
  <si>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</si>
  <si>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</si>
  <si>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</si>
  <si>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</si>
  <si>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</si>
  <si>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</si>
  <si>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</si>
  <si>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</si>
  <si>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</si>
  <si>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</si>
  <si>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</si>
  <si>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</si>
  <si>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</si>
  <si>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</si>
  <si>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</si>
  <si>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</si>
  <si>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</si>
  <si>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</si>
  <si>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</si>
  <si>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</si>
  <si>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</si>
  <si>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</si>
  <si>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</si>
  <si>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</si>
  <si>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</si>
  <si>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</si>
  <si>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</si>
  <si>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</si>
  <si>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</si>
  <si>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</si>
  <si>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</si>
  <si>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</si>
  <si>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</si>
  <si>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</si>
  <si>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</si>
  <si>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</si>
  <si>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</si>
  <si>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</si>
  <si>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</si>
  <si>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</si>
  <si>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</si>
  <si>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</si>
  <si>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</si>
  <si>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</si>
  <si>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</si>
  <si>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</si>
  <si>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</si>
  <si>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</si>
  <si>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</si>
  <si>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</si>
  <si>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</si>
  <si>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</si>
  <si>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</si>
  <si>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</si>
  <si>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</si>
  <si>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</si>
  <si>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</si>
  <si>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</si>
  <si>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</si>
  <si>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</si>
  <si>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</si>
  <si>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</si>
  <si>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</si>
  <si>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</si>
  <si>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</si>
  <si>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</si>
  <si>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</si>
  <si>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</si>
  <si>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</si>
  <si>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</si>
  <si>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</si>
  <si>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</si>
  <si>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</si>
  <si>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</si>
  <si>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</si>
  <si>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</si>
  <si>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</si>
  <si>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</si>
  <si>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</si>
  <si>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</si>
  <si>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</si>
  <si>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</si>
  <si>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</si>
  <si>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</si>
  <si>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</si>
  <si>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</si>
  <si>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</si>
  <si>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</si>
  <si>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</si>
  <si>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</si>
  <si>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</si>
  <si>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</si>
  <si>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</si>
  <si>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</si>
  <si>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</si>
  <si>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</si>
  <si>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</si>
  <si>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</si>
  <si>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</si>
  <si>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</si>
  <si>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</si>
  <si>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</si>
  <si>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</si>
  <si>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</si>
  <si>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</si>
  <si>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</si>
  <si>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</si>
  <si>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</si>
  <si>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</si>
  <si>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</si>
  <si>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</si>
  <si>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</si>
  <si>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</si>
  <si>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</si>
  <si>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</si>
  <si>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</si>
  <si>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</si>
  <si>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</si>
  <si>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</si>
  <si>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</si>
  <si>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</si>
  <si>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</si>
  <si>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</si>
  <si>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</si>
  <si>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</si>
  <si>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</si>
  <si>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</si>
  <si>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</si>
  <si>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</si>
  <si>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</si>
  <si>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</si>
  <si>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</si>
  <si>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</si>
  <si>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</si>
  <si>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</si>
  <si>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</si>
  <si>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</si>
  <si>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</si>
  <si>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</si>
  <si>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</si>
  <si>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</si>
  <si>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</si>
  <si>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</si>
  <si>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</si>
  <si>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</si>
  <si>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</si>
  <si>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</si>
  <si>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</si>
  <si>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</si>
  <si>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</si>
  <si>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</si>
  <si>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</si>
  <si>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</si>
  <si>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</si>
  <si>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</si>
  <si>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</si>
  <si>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</si>
  <si>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</si>
  <si>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</si>
  <si>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</si>
  <si>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</si>
  <si>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</si>
  <si>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</si>
  <si>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</si>
  <si>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</si>
  <si>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</si>
  <si>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</si>
  <si>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</si>
  <si>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</si>
  <si>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</si>
  <si>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</si>
  <si>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</si>
  <si>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</si>
  <si>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</si>
  <si>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</si>
  <si>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</si>
  <si>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</si>
  <si>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</si>
  <si>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</si>
  <si>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</si>
  <si>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</si>
  <si>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</si>
  <si>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</si>
  <si>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</si>
  <si>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</si>
  <si>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</si>
  <si>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</si>
  <si>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</si>
  <si>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</si>
  <si>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</si>
  <si>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</si>
  <si>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</si>
  <si>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</si>
  <si>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</si>
  <si>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</si>
  <si>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</si>
  <si>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</si>
  <si>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</si>
  <si>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</si>
  <si>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</si>
  <si>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</si>
  <si>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</si>
  <si>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</si>
  <si>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</si>
  <si>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</si>
  <si>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</si>
  <si>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</si>
  <si>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</si>
  <si>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</si>
  <si>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</si>
  <si>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</si>
  <si>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</si>
  <si>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</si>
  <si>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</si>
  <si>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</si>
  <si>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</si>
  <si>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</si>
  <si>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</si>
  <si>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</si>
  <si>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</si>
  <si>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</si>
  <si>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</si>
  <si>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</si>
  <si>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</si>
  <si>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</si>
  <si>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</si>
  <si>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</si>
  <si>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</si>
  <si>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</si>
  <si>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</si>
  <si>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</si>
  <si>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</si>
  <si>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</si>
  <si>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</si>
  <si>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</si>
  <si>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</si>
  <si>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</si>
  <si>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</si>
  <si>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</si>
  <si>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</si>
  <si>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</si>
  <si>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</si>
  <si>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</si>
  <si>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</si>
  <si>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</si>
  <si>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</si>
  <si>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</si>
  <si>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</si>
  <si>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</si>
  <si>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</si>
  <si>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</si>
  <si>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</si>
  <si>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</si>
  <si>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</si>
  <si>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</si>
  <si>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</si>
  <si>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</si>
  <si>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</si>
  <si>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</si>
  <si>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</si>
  <si>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</si>
  <si>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</si>
  <si>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</si>
  <si>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</si>
  <si>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</si>
  <si>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</si>
  <si>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</si>
  <si>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</si>
  <si>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</si>
  <si>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</si>
  <si>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</si>
  <si>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</si>
  <si>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</si>
  <si>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</si>
  <si>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</si>
  <si>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</si>
  <si>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</si>
  <si>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</si>
  <si>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</si>
  <si>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</si>
  <si>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</si>
  <si>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</si>
  <si>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</si>
  <si>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</si>
  <si>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</si>
  <si>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</si>
  <si>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</si>
  <si>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</si>
  <si>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</si>
  <si>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</si>
  <si>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</si>
  <si>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</si>
  <si>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</si>
  <si>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</si>
  <si>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</si>
  <si>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</si>
  <si>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</si>
  <si>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</si>
  <si>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</si>
  <si>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</si>
  <si>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</si>
  <si>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</si>
  <si>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</si>
  <si>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</si>
  <si>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</si>
  <si>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</si>
  <si>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</si>
  <si>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</si>
  <si>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</si>
  <si>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</si>
  <si>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</si>
  <si>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</si>
  <si>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</si>
  <si>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</si>
  <si>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</si>
  <si>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</si>
  <si>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</si>
  <si>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</si>
  <si>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</si>
  <si>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</si>
  <si>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</si>
  <si>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</si>
  <si>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</si>
  <si>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</si>
  <si>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</si>
  <si>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</si>
  <si>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</si>
  <si>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</si>
  <si>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</si>
  <si>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</si>
  <si>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</si>
  <si>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</si>
  <si>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</si>
  <si>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</si>
  <si>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</si>
  <si>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</si>
  <si>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</si>
  <si>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</si>
  <si>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</si>
  <si>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</si>
  <si>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</si>
  <si>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</si>
  <si>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</si>
  <si>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</si>
  <si>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</si>
  <si>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</si>
  <si>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</si>
  <si>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</si>
  <si>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</si>
  <si>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</si>
  <si>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</si>
  <si>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</si>
  <si>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</si>
  <si>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</si>
  <si>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</si>
  <si>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</si>
  <si>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</si>
  <si>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</si>
  <si>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</si>
  <si>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</si>
  <si>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</si>
  <si>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</si>
  <si>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</si>
  <si>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</si>
  <si>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</si>
  <si>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</si>
  <si>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</si>
  <si>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</si>
  <si>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</si>
  <si>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</si>
  <si>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</si>
  <si>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</si>
  <si>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</si>
  <si>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</si>
  <si>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</si>
  <si>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</si>
  <si>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</si>
  <si>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</si>
  <si>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</si>
  <si>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</si>
  <si>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</si>
  <si>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</si>
  <si>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</si>
  <si>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</si>
  <si>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</si>
  <si>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</si>
  <si>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</si>
  <si>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</si>
  <si>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</si>
  <si>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</si>
  <si>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</si>
  <si>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</si>
  <si>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</si>
  <si>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</si>
  <si>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</si>
  <si>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</si>
  <si>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</si>
  <si>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</si>
  <si>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</si>
  <si>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</si>
  <si>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</si>
  <si>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</si>
  <si>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</si>
  <si>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</si>
  <si>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</si>
  <si>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</si>
  <si>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</si>
  <si>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</si>
  <si>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</si>
  <si>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</si>
  <si>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</si>
  <si>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</si>
  <si>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</si>
  <si>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</si>
  <si>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</si>
  <si>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</si>
  <si>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</si>
  <si>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</si>
  <si>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</si>
  <si>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</si>
  <si>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</si>
  <si>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</si>
  <si>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</si>
  <si>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</si>
  <si>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</si>
  <si>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</si>
  <si>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</si>
  <si>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</si>
  <si>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</si>
  <si>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</si>
  <si>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</si>
  <si>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</si>
  <si>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</si>
  <si>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</si>
  <si>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</si>
  <si>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</si>
  <si>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</si>
  <si>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</si>
  <si>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</si>
  <si>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</si>
  <si>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</si>
  <si>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</si>
  <si>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</si>
  <si>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</si>
  <si>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</si>
  <si>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</si>
  <si>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</si>
  <si>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</si>
  <si>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</si>
  <si>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</si>
  <si>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</si>
  <si>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</si>
  <si>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</si>
  <si>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</si>
  <si>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</si>
  <si>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</si>
  <si>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</si>
  <si>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</si>
  <si>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</si>
  <si>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</si>
  <si>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</si>
  <si>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</si>
  <si>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</si>
  <si>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</si>
  <si>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</si>
  <si>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</si>
  <si>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</si>
  <si>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</si>
  <si>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</si>
  <si>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</si>
  <si>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</si>
  <si>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</si>
  <si>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</si>
  <si>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</si>
  <si>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</si>
  <si>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</si>
  <si>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</si>
  <si>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</si>
  <si>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</si>
  <si>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</si>
  <si>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</si>
  <si>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</si>
  <si>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</si>
  <si>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</si>
  <si>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</si>
  <si>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</si>
  <si>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</si>
  <si>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</si>
  <si>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</si>
  <si>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</si>
  <si>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</si>
  <si>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</si>
  <si>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</si>
  <si>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</si>
  <si>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</si>
  <si>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</si>
  <si>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</si>
  <si>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</si>
  <si>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</si>
  <si>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</si>
  <si>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</si>
  <si>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</si>
  <si>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</si>
  <si>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</si>
  <si>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</si>
  <si>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</si>
  <si>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</si>
  <si>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</si>
  <si>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</si>
  <si>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</si>
  <si>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</si>
  <si>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</si>
  <si>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</si>
  <si>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</si>
  <si>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</si>
  <si>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</si>
  <si>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</si>
  <si>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</si>
  <si>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</si>
  <si>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</si>
  <si>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</si>
  <si>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</si>
  <si>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</si>
  <si>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</si>
  <si>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</si>
  <si>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</si>
  <si>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</si>
  <si>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</si>
  <si>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</si>
  <si>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</si>
  <si>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</si>
  <si>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</si>
  <si>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</si>
  <si>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</si>
  <si>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</si>
  <si>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</si>
  <si>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</si>
  <si>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</si>
  <si>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</si>
  <si>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</si>
  <si>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</si>
  <si>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</si>
  <si>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</si>
  <si>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</si>
  <si>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</si>
  <si>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</si>
  <si>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</si>
  <si>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</si>
  <si>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</si>
  <si>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</si>
  <si>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</si>
  <si>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</si>
  <si>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</si>
  <si>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</si>
  <si>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</si>
  <si>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</si>
  <si>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</si>
  <si>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</si>
  <si>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</si>
  <si>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</si>
  <si>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</si>
  <si>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</si>
  <si>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</si>
  <si>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</si>
  <si>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</si>
  <si>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</si>
  <si>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</si>
  <si>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</si>
  <si>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</si>
  <si>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</si>
  <si>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</si>
  <si>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</si>
  <si>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</si>
  <si>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</si>
  <si>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</si>
  <si>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</si>
  <si>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</si>
  <si>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</si>
  <si>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</si>
  <si>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</si>
  <si>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</si>
  <si>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</si>
  <si>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</si>
  <si>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</si>
  <si>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</si>
  <si>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</si>
  <si>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</si>
  <si>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</si>
  <si>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</si>
  <si>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</si>
  <si>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</si>
  <si>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</si>
  <si>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</si>
  <si>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</si>
  <si>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</si>
  <si>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</si>
  <si>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</si>
  <si>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</si>
  <si>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</si>
  <si>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</si>
  <si>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</si>
  <si>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</si>
  <si>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</si>
  <si>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</si>
  <si>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</si>
  <si>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</si>
  <si>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</si>
  <si>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</si>
  <si>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</si>
  <si>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</si>
  <si>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</si>
  <si>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</si>
  <si>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</si>
  <si>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</si>
  <si>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</si>
  <si>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</si>
  <si>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</si>
  <si>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</si>
  <si>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</si>
  <si>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</si>
  <si>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</si>
  <si>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</si>
  <si>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</si>
  <si>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</si>
  <si>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</si>
  <si>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</si>
  <si>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</si>
  <si>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</si>
  <si>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</si>
  <si>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</si>
  <si>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</si>
  <si>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</si>
  <si>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</si>
  <si>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</si>
  <si>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</si>
  <si>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</si>
  <si>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</si>
  <si>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</si>
  <si>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</si>
  <si>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</si>
  <si>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</si>
  <si>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</si>
  <si>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</si>
  <si>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</si>
  <si>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</si>
  <si>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</si>
  <si>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</si>
  <si>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</si>
  <si>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</si>
  <si>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</si>
  <si>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</si>
  <si>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</si>
  <si>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</si>
  <si>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</si>
  <si>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</si>
  <si>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</si>
  <si>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</si>
  <si>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</si>
  <si>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</si>
  <si>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</si>
  <si>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</si>
  <si>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</si>
  <si>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</si>
  <si>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</si>
  <si>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</si>
  <si>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</si>
  <si>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</si>
  <si>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</si>
  <si>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</si>
  <si>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</si>
  <si>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</si>
  <si>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</si>
  <si>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</si>
  <si>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</si>
  <si>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</si>
  <si>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</si>
  <si>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</si>
  <si>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</si>
  <si>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</si>
  <si>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</si>
  <si>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</si>
  <si>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</si>
  <si>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</si>
  <si>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</si>
  <si>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</si>
  <si>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</si>
  <si>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</si>
  <si>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</si>
  <si>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</si>
  <si>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</si>
  <si>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</si>
  <si>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</si>
  <si>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</si>
  <si>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</si>
  <si>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</si>
  <si>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</si>
  <si>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</si>
  <si>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</si>
  <si>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</si>
  <si>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</si>
  <si>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</si>
  <si>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</si>
  <si>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</si>
  <si>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</si>
  <si>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</si>
  <si>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</si>
  <si>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</si>
  <si>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</si>
  <si>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</si>
  <si>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</si>
  <si>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</si>
  <si>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</si>
  <si>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</si>
  <si>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</si>
  <si>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</si>
  <si>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</si>
  <si>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</si>
  <si>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</si>
  <si>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</si>
  <si>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</si>
  <si>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</si>
  <si>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</si>
  <si>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</si>
  <si>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</si>
  <si>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</si>
  <si>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</si>
  <si>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</si>
  <si>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</si>
  <si>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</si>
  <si>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</si>
  <si>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</si>
  <si>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</si>
  <si>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</si>
  <si>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</si>
  <si>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</si>
  <si>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</si>
  <si>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</si>
  <si>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</si>
  <si>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</si>
  <si>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</si>
  <si>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</si>
  <si>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</si>
  <si>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</si>
  <si>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</si>
  <si>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</si>
  <si>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</si>
  <si>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</si>
  <si>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</si>
  <si>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</si>
  <si>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</si>
  <si>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</si>
  <si>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</si>
  <si>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</si>
  <si>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</si>
  <si>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</si>
  <si>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</si>
  <si>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</si>
  <si>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</si>
  <si>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</si>
  <si>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</si>
  <si>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</si>
  <si>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</si>
  <si>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</si>
  <si>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</si>
  <si>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</si>
  <si>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</si>
  <si>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</si>
  <si>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</si>
  <si>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</si>
  <si>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</si>
  <si>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</si>
  <si>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</si>
  <si>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</si>
  <si>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</si>
  <si>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</si>
  <si>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</si>
  <si>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</si>
  <si>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</si>
  <si>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</si>
  <si>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</si>
  <si>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</si>
  <si>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</si>
  <si>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</si>
  <si>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</si>
  <si>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</si>
  <si>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</si>
  <si>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</si>
  <si>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</si>
  <si>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</si>
  <si>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</si>
  <si>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</si>
  <si>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</si>
  <si>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</si>
  <si>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</si>
  <si>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</si>
  <si>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</si>
  <si>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</si>
  <si>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</si>
  <si>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</si>
  <si>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</si>
  <si>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</si>
  <si>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</si>
  <si>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</si>
  <si>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</si>
  <si>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</si>
  <si>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</si>
  <si>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</si>
  <si>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</si>
  <si>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</si>
  <si>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</si>
  <si>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</si>
  <si>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</si>
  <si>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</si>
  <si>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</si>
  <si>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</si>
  <si>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</si>
  <si>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</si>
  <si>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</si>
  <si>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</si>
  <si>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</si>
  <si>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</si>
  <si>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</si>
  <si>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</si>
  <si>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</si>
  <si>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</si>
  <si>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</si>
  <si>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</si>
  <si>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</si>
  <si>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</si>
  <si>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</si>
  <si>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</si>
  <si>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</si>
  <si>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</si>
  <si>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</si>
  <si>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</si>
  <si>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</si>
  <si>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</si>
  <si>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</si>
  <si>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</si>
  <si>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</si>
  <si>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</si>
  <si>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</si>
  <si>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</si>
  <si>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</si>
  <si>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</si>
  <si>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</si>
  <si>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</si>
  <si>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</si>
  <si>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</si>
  <si>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</si>
  <si>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</si>
  <si>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</si>
  <si>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</si>
  <si>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</si>
  <si>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</si>
  <si>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</si>
  <si>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</si>
  <si>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</si>
  <si>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</si>
  <si>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</si>
  <si>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</si>
  <si>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</si>
  <si>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</si>
  <si>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</si>
  <si>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</si>
  <si>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</si>
  <si>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</si>
  <si>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</si>
  <si>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</si>
  <si>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</si>
  <si>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</si>
  <si>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</si>
  <si>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</si>
  <si>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</si>
  <si>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</si>
  <si>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</si>
  <si>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</si>
  <si>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</si>
  <si>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</si>
  <si>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</si>
  <si>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</si>
  <si>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</si>
  <si>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</si>
  <si>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</si>
  <si>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</si>
  <si>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</si>
  <si>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</si>
  <si>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</si>
  <si>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</si>
  <si>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</si>
  <si>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</si>
  <si>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</si>
  <si>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</si>
  <si>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</si>
  <si>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</si>
  <si>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</si>
  <si>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</si>
  <si>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</si>
  <si>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</si>
  <si>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</si>
  <si>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</si>
  <si>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</si>
  <si>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</si>
  <si>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</si>
  <si>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</si>
  <si>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</si>
  <si>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</si>
  <si>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</si>
  <si>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</si>
  <si>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</si>
  <si>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</si>
  <si>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</si>
  <si>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</si>
  <si>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</si>
  <si>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</si>
  <si>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</si>
  <si>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</si>
  <si>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</si>
  <si>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</si>
  <si>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</si>
  <si>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</si>
  <si>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</si>
  <si>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</si>
  <si>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</si>
  <si>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</si>
  <si>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</si>
  <si>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</si>
  <si>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</si>
  <si>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</si>
  <si>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</si>
  <si>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</si>
  <si>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</si>
  <si>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</si>
  <si>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</si>
  <si>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</si>
  <si>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</si>
  <si>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</si>
  <si>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</si>
  <si>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</si>
  <si>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</si>
  <si>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</si>
  <si>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</si>
  <si>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</si>
  <si>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</si>
  <si>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</si>
  <si>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</si>
  <si>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</si>
  <si>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</si>
  <si>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</si>
  <si>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</si>
  <si>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</si>
  <si>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</si>
  <si>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</si>
  <si>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</si>
  <si>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</si>
  <si>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</si>
  <si>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</si>
  <si>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</si>
  <si>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</si>
  <si>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</si>
  <si>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</si>
  <si>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</si>
  <si>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</si>
  <si>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</si>
  <si>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</si>
  <si>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</si>
  <si>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</si>
  <si>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</si>
  <si>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</si>
  <si>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</si>
  <si>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</si>
  <si>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</si>
  <si>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</si>
  <si>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</si>
  <si>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</si>
  <si>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</si>
  <si>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</si>
  <si>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</si>
  <si>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</si>
  <si>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</si>
  <si>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</si>
  <si>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</si>
  <si>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</si>
  <si>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</si>
  <si>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</si>
  <si>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</si>
  <si>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</si>
  <si>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</si>
  <si>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</si>
  <si>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</si>
  <si>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</si>
  <si>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</si>
  <si>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</si>
  <si>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</si>
  <si>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</si>
  <si>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</si>
  <si>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</si>
  <si>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</si>
  <si>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</si>
  <si>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</si>
  <si>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</si>
  <si>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</si>
  <si>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</si>
  <si>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</si>
  <si>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</si>
  <si>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</si>
  <si>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</si>
  <si>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</si>
  <si>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</si>
  <si>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</si>
  <si>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</si>
  <si>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</si>
  <si>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</si>
  <si>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</si>
  <si>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</si>
  <si>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</si>
  <si>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</si>
  <si>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</si>
  <si>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</si>
  <si>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</si>
  <si>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</si>
  <si>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</si>
  <si>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</si>
  <si>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</si>
  <si>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</si>
  <si>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</si>
  <si>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</si>
  <si>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</si>
  <si>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</si>
  <si>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</si>
  <si>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</si>
  <si>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</si>
  <si>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</si>
  <si>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</si>
  <si>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</si>
  <si>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</si>
  <si>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</si>
  <si>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</si>
  <si>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</si>
  <si>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</si>
  <si>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</si>
  <si>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</si>
  <si>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</si>
  <si>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</si>
  <si>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</si>
  <si>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</si>
  <si>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</si>
  <si>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</si>
  <si>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</si>
  <si>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</si>
  <si>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</si>
  <si>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</si>
  <si>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</si>
  <si>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</si>
  <si>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</si>
  <si>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</si>
  <si>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</si>
  <si>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</si>
  <si>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</si>
  <si>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</si>
  <si>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</si>
  <si>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</si>
  <si>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</si>
  <si>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</si>
  <si>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</si>
  <si>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</si>
  <si>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</si>
  <si>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</si>
  <si>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</si>
  <si>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</si>
  <si>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</si>
  <si>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</si>
  <si>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</si>
  <si>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</si>
  <si>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</si>
  <si>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</si>
  <si>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</si>
  <si>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</si>
  <si>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</si>
  <si>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</si>
  <si>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</si>
  <si>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</si>
  <si>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</si>
  <si>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</si>
  <si>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</si>
  <si>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</si>
  <si>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</si>
  <si>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</si>
  <si>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</si>
  <si>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</si>
  <si>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</si>
  <si>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</si>
  <si>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</si>
  <si>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</si>
  <si>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</si>
  <si>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</si>
  <si>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</si>
  <si>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</si>
  <si>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</si>
  <si>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</si>
  <si>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</si>
  <si>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</si>
  <si>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</si>
  <si>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</si>
  <si>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</si>
  <si>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</si>
  <si>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</si>
  <si>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</si>
  <si>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</si>
  <si>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</si>
  <si>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</si>
  <si>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</si>
  <si>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</si>
  <si>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</si>
  <si>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</si>
  <si>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</si>
  <si>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</si>
  <si>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</si>
  <si>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</si>
  <si>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</si>
  <si>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</si>
  <si>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</si>
  <si>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</si>
  <si>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</si>
  <si>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</si>
  <si>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</si>
  <si>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</si>
  <si>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</si>
  <si>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</si>
  <si>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</si>
  <si>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</si>
  <si>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</si>
  <si>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</si>
  <si>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</si>
  <si>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</si>
  <si>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</si>
  <si>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</si>
  <si>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</si>
  <si>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</si>
  <si>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</si>
  <si>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</si>
  <si>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</si>
  <si>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</si>
  <si>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</si>
  <si>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</si>
  <si>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</si>
  <si>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</si>
  <si>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</si>
  <si>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</si>
  <si>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</si>
  <si>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</si>
  <si>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</si>
  <si>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</si>
  <si>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</si>
  <si>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</si>
  <si>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</si>
  <si>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</si>
  <si>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</si>
  <si>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</si>
  <si>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</si>
  <si>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</si>
  <si>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</si>
  <si>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</si>
  <si>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</si>
  <si>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</si>
  <si>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</si>
  <si>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</si>
  <si>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</si>
  <si>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</si>
  <si>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</si>
  <si>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</si>
  <si>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</si>
  <si>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</si>
  <si>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</si>
  <si>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</si>
  <si>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</si>
  <si>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</si>
  <si>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</si>
  <si>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</si>
  <si>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</si>
  <si>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</si>
  <si>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</si>
  <si>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</si>
  <si>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</si>
  <si>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</si>
  <si>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</si>
  <si>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</si>
  <si>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</si>
  <si>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</si>
  <si>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</si>
  <si>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</si>
  <si>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</si>
  <si>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</si>
  <si>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</si>
  <si>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</si>
  <si>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</si>
  <si>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</si>
  <si>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</si>
  <si>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</si>
  <si>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</si>
  <si>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</si>
  <si>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</si>
  <si>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</si>
  <si>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</si>
  <si>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</si>
  <si>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</si>
  <si>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</si>
  <si>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</si>
  <si>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</si>
  <si>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</si>
  <si>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</si>
  <si>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</si>
  <si>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</si>
  <si>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</si>
  <si>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</si>
  <si>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</si>
  <si>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</si>
  <si>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</si>
  <si>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</si>
  <si>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</si>
  <si>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</si>
  <si>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</si>
  <si>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</si>
  <si>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</si>
  <si>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</si>
  <si>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</si>
  <si>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</si>
  <si>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</si>
  <si>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</si>
  <si>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</si>
  <si>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</si>
  <si>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</si>
  <si>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</si>
  <si>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</si>
  <si>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</si>
  <si>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</si>
  <si>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</si>
  <si>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</si>
  <si>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</si>
  <si>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</si>
  <si>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</si>
  <si>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</si>
  <si>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</si>
  <si>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</si>
  <si>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</si>
  <si>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</si>
  <si>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</si>
  <si>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</si>
  <si>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</si>
  <si>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</si>
  <si>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</si>
  <si>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</si>
  <si>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</si>
  <si>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</si>
  <si>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</si>
  <si>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</si>
  <si>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</si>
  <si>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</si>
  <si>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</si>
  <si>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</si>
  <si>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</si>
  <si>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</si>
  <si>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</si>
  <si>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</si>
  <si>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</si>
  <si>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</si>
  <si>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</si>
  <si>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</si>
  <si>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</si>
  <si>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</si>
  <si>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</si>
  <si>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</si>
  <si>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</si>
  <si>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</si>
  <si>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</si>
  <si>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</si>
  <si>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</si>
  <si>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</si>
  <si>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</si>
  <si>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</si>
  <si>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</si>
  <si>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</si>
  <si>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</si>
  <si>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</si>
  <si>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</si>
  <si>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</si>
  <si>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</si>
  <si>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</si>
  <si>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</si>
  <si>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</si>
  <si>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</si>
  <si>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</si>
  <si>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</si>
  <si>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</si>
  <si>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</si>
  <si>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</si>
  <si>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</si>
  <si>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</si>
  <si>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</si>
  <si>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</si>
  <si>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</si>
  <si>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</si>
  <si>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</si>
  <si>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</si>
  <si>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</si>
  <si>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</si>
  <si>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</si>
  <si>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</si>
  <si>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</si>
  <si>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</si>
  <si>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</si>
  <si>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</si>
  <si>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</si>
  <si>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</si>
  <si>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</si>
  <si>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</si>
  <si>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</si>
  <si>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</si>
  <si>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</si>
  <si>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</si>
  <si>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</si>
  <si>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</si>
  <si>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</si>
  <si>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</si>
  <si>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</si>
  <si>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</si>
  <si>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</si>
  <si>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</si>
  <si>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</si>
  <si>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</si>
  <si>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</si>
  <si>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</si>
  <si>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</si>
  <si>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</si>
  <si>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</si>
  <si>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</si>
  <si>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</si>
  <si>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</si>
  <si>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</si>
  <si>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</si>
  <si>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</si>
  <si>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</si>
  <si>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</si>
  <si>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</si>
  <si>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</si>
  <si>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</si>
  <si>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</si>
  <si>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</si>
  <si>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</si>
  <si>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</si>
  <si>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</si>
  <si>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</si>
  <si>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</si>
  <si>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</si>
  <si>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</si>
  <si>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</si>
  <si>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</si>
  <si>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</si>
  <si>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</si>
  <si>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</si>
  <si>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</si>
  <si>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</si>
  <si>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</si>
  <si>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</si>
  <si>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</si>
  <si>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</si>
  <si>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</si>
  <si>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</si>
  <si>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</si>
  <si>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</si>
  <si>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</si>
  <si>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</si>
  <si>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</si>
  <si>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</si>
  <si>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</si>
  <si>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</si>
  <si>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</si>
  <si>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</si>
  <si>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</si>
  <si>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</si>
  <si>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</si>
  <si>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</si>
  <si>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</si>
  <si>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</si>
  <si>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</si>
  <si>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</si>
  <si>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</si>
  <si>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</si>
  <si>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</si>
  <si>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</si>
  <si>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</si>
  <si>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</si>
  <si>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</si>
  <si>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</si>
  <si>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</si>
  <si>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</si>
  <si>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</si>
  <si>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</si>
  <si>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</si>
  <si>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</si>
  <si>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</si>
  <si>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</si>
  <si>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</si>
  <si>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</si>
  <si>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</si>
  <si>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</si>
  <si>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</si>
  <si>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</si>
  <si>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</si>
  <si>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</si>
  <si>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</si>
  <si>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</si>
  <si>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</si>
  <si>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</si>
  <si>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</si>
  <si>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</si>
  <si>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</si>
  <si>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</si>
  <si>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</si>
  <si>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</si>
  <si>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</si>
  <si>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</si>
  <si>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</si>
  <si>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</si>
  <si>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</si>
  <si>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</si>
  <si>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</si>
  <si>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</si>
  <si>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</si>
  <si>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</si>
  <si>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</si>
  <si>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</si>
  <si>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</si>
  <si>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</si>
  <si>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</si>
  <si>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</si>
  <si>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</si>
  <si>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</si>
  <si>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</si>
  <si>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</si>
  <si>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</si>
  <si>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</si>
  <si>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</si>
  <si>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</si>
  <si>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</si>
  <si>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</si>
  <si>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</si>
  <si>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</si>
  <si>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</si>
  <si>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</si>
  <si>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</si>
  <si>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</si>
  <si>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</si>
  <si>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</si>
  <si>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</si>
  <si>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</si>
  <si>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</si>
  <si>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</si>
  <si>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</si>
  <si>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</si>
  <si>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</si>
  <si>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</si>
  <si>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</si>
  <si>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</si>
  <si>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</si>
  <si>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</si>
  <si>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</si>
  <si>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</si>
  <si>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</si>
  <si>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</si>
  <si>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</si>
  <si>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</si>
  <si>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</si>
  <si>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</si>
  <si>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</si>
  <si>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</si>
  <si>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</si>
  <si>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</si>
  <si>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</si>
  <si>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</si>
  <si>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</si>
  <si>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</si>
  <si>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</si>
  <si>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</si>
  <si>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</si>
  <si>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</si>
  <si>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</si>
  <si>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</si>
  <si>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</si>
  <si>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</si>
  <si>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</si>
  <si>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</si>
  <si>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</si>
  <si>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</si>
  <si>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</si>
  <si>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</si>
  <si>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</si>
  <si>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</si>
  <si>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</si>
  <si>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</si>
  <si>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</si>
  <si>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</si>
  <si>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</si>
  <si>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</si>
  <si>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</si>
  <si>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</si>
  <si>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</si>
  <si>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</si>
  <si>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</si>
  <si>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</si>
  <si>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</si>
  <si>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</si>
  <si>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</si>
  <si>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</si>
  <si>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</si>
  <si>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</si>
  <si>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</si>
  <si>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</si>
  <si>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</si>
  <si>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</si>
  <si>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</si>
  <si>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</si>
  <si>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</si>
  <si>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</si>
  <si>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</si>
  <si>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</si>
  <si>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</si>
  <si>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</si>
  <si>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</si>
  <si>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</si>
  <si>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</si>
  <si>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</si>
  <si>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</si>
  <si>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</si>
  <si>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</si>
  <si>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</si>
  <si>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</si>
  <si>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</si>
  <si>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</si>
  <si>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</si>
  <si>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</si>
  <si>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</si>
  <si>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</si>
  <si>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</si>
  <si>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</si>
  <si>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</si>
  <si>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</si>
  <si>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</si>
  <si>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</si>
  <si>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</si>
  <si>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</si>
  <si>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</si>
  <si>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</si>
  <si>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</si>
  <si>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</si>
  <si>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</si>
  <si>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</si>
  <si>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</si>
  <si>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</si>
  <si>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</si>
  <si>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</si>
  <si>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</si>
  <si>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</si>
  <si>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</si>
  <si>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</si>
  <si>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</si>
  <si>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</si>
  <si>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</si>
  <si>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</si>
  <si>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</si>
  <si>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</si>
  <si>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</si>
  <si>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</si>
  <si>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</si>
  <si>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</si>
  <si>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</si>
  <si>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</si>
  <si>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</si>
  <si>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</si>
  <si>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</si>
  <si>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</si>
  <si>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</si>
  <si>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</si>
  <si>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</si>
  <si>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</si>
  <si>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</si>
  <si>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</si>
  <si>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</si>
  <si>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</si>
  <si>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</si>
  <si>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</si>
  <si>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</si>
  <si>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</si>
  <si>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</si>
  <si>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</si>
  <si>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</si>
  <si>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</si>
  <si>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</si>
  <si>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</si>
  <si>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</si>
  <si>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</si>
  <si>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</si>
  <si>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</si>
  <si>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</si>
  <si>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</si>
  <si>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</si>
  <si>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</si>
  <si>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</si>
  <si>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</si>
  <si>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</si>
  <si>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</si>
  <si>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</si>
  <si>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</si>
  <si>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</si>
  <si>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</si>
  <si>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</si>
  <si>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</si>
  <si>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</si>
  <si>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</si>
  <si>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</si>
  <si>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</si>
  <si>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</si>
  <si>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</si>
  <si>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</si>
  <si>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</si>
  <si>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</si>
  <si>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</si>
  <si>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</si>
  <si>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</si>
  <si>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</si>
  <si>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</si>
  <si>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</si>
  <si>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</si>
  <si>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</si>
  <si>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</si>
  <si>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</si>
  <si>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</si>
  <si>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</si>
  <si>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</si>
  <si>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</si>
  <si>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</si>
  <si>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</si>
  <si>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</si>
  <si>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</si>
  <si>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</si>
  <si>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</si>
  <si>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</si>
  <si>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</si>
  <si>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</si>
  <si>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</si>
  <si>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</si>
  <si>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</si>
  <si>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</si>
  <si>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</si>
  <si>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</si>
  <si>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</si>
  <si>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</si>
  <si>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</si>
  <si>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</si>
  <si>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</si>
  <si>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</si>
  <si>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</si>
  <si>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</si>
  <si>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</si>
  <si>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</si>
  <si>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</si>
  <si>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</si>
  <si>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</si>
  <si>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</si>
  <si>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</si>
  <si>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</si>
  <si>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</si>
  <si>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</si>
  <si>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</si>
  <si>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</si>
  <si>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</si>
  <si>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</si>
  <si>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</si>
  <si>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</si>
  <si>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</si>
  <si>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</si>
  <si>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</si>
  <si>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</si>
  <si>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</si>
  <si>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</si>
  <si>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</si>
  <si>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</si>
  <si>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</si>
  <si>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</si>
  <si>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</si>
  <si>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</si>
  <si>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</si>
  <si>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</si>
  <si>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</si>
  <si>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</si>
  <si>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</si>
  <si>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</si>
  <si>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</si>
  <si>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</si>
  <si>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</si>
  <si>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</si>
  <si>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</si>
  <si>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</si>
  <si>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</si>
  <si>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</si>
  <si>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</si>
  <si>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</si>
  <si>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</si>
  <si>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</si>
  <si>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</si>
  <si>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</si>
  <si>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</si>
  <si>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</si>
  <si>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</si>
  <si>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</si>
  <si>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</si>
  <si>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</si>
  <si>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</si>
  <si>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</si>
  <si>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</si>
  <si>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</si>
  <si>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</si>
  <si>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</si>
  <si>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</si>
  <si>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</si>
  <si>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</si>
  <si>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</si>
  <si>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</si>
  <si>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</si>
  <si>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</si>
  <si>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</si>
  <si>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</si>
  <si>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</si>
  <si>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</si>
  <si>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</si>
  <si>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</si>
  <si>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</si>
  <si>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</si>
  <si>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</si>
  <si>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</si>
  <si>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</si>
  <si>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</si>
  <si>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</si>
  <si>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</si>
  <si>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</si>
  <si>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</si>
  <si>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</si>
  <si>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</si>
  <si>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</si>
  <si>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</si>
  <si>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</si>
  <si>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</si>
  <si>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</si>
  <si>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</si>
  <si>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</si>
  <si>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</si>
  <si>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</si>
  <si>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</si>
  <si>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</si>
  <si>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</si>
  <si>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</si>
  <si>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</si>
  <si>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</si>
  <si>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</si>
  <si>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</si>
  <si>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</si>
  <si>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</si>
  <si>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</si>
  <si>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</si>
  <si>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</si>
  <si>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</si>
  <si>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</si>
  <si>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</si>
  <si>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</si>
  <si>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</si>
  <si>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</si>
  <si>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</si>
  <si>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</si>
  <si>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</si>
  <si>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</si>
  <si>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</si>
  <si>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</si>
  <si>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</si>
  <si>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</si>
  <si>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</si>
  <si>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</si>
  <si>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</si>
  <si>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</si>
  <si>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</si>
  <si>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</si>
  <si>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</si>
  <si>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</si>
  <si>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</si>
  <si>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</si>
  <si>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</si>
  <si>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</si>
  <si>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</si>
  <si>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</si>
  <si>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</si>
  <si>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</si>
  <si>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</si>
  <si>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</si>
  <si>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</si>
  <si>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</si>
  <si>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</si>
  <si>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</si>
  <si>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</si>
  <si>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</si>
  <si>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</si>
  <si>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</si>
  <si>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</si>
  <si>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</si>
  <si>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</si>
  <si>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</si>
  <si>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</si>
  <si>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</si>
  <si>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</si>
  <si>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</si>
  <si>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</si>
  <si>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</si>
  <si>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</si>
  <si>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</si>
  <si>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</si>
  <si>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</si>
  <si>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</si>
  <si>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</si>
  <si>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</si>
  <si>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</si>
  <si>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</si>
  <si>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</si>
  <si>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</si>
  <si>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</si>
  <si>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</si>
  <si>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</si>
  <si>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</si>
  <si>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</si>
  <si>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</si>
  <si>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</si>
  <si>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</si>
  <si>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</si>
  <si>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</si>
  <si>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</si>
  <si>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</si>
  <si>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</si>
  <si>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</si>
  <si>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</si>
  <si>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</si>
  <si>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</si>
  <si>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</si>
  <si>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</si>
  <si>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</si>
  <si>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</si>
  <si>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</si>
  <si>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</si>
  <si>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</si>
  <si>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</si>
  <si>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</si>
  <si>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</si>
  <si>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</si>
  <si>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</si>
  <si>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</si>
  <si>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</si>
  <si>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</si>
  <si>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</si>
  <si>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</si>
  <si>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</si>
  <si>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</si>
  <si>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</si>
  <si>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</si>
  <si>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</si>
  <si>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</si>
  <si>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</si>
  <si>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</si>
  <si>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</si>
  <si>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</si>
  <si>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</si>
  <si>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</si>
  <si>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</si>
  <si>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</si>
  <si>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</si>
  <si>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</si>
  <si>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</si>
  <si>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</si>
  <si>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</si>
  <si>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</si>
  <si>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</si>
  <si>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</si>
  <si>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</si>
  <si>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</si>
  <si>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</si>
  <si>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</si>
  <si>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</si>
  <si>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</si>
  <si>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</si>
  <si>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</si>
  <si>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</si>
  <si>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</si>
  <si>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</si>
  <si>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</si>
  <si>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</si>
  <si>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</si>
  <si>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</si>
  <si>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</si>
  <si>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</si>
  <si>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</si>
  <si>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</si>
  <si>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</si>
  <si>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</si>
  <si>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</si>
  <si>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</si>
  <si>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</si>
  <si>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</si>
  <si>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</si>
  <si>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</si>
  <si>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</si>
  <si>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</si>
  <si>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</si>
  <si>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</si>
  <si>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</si>
  <si>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</si>
  <si>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</si>
  <si>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</si>
  <si>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</si>
  <si>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</si>
  <si>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</si>
  <si>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</si>
  <si>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</si>
  <si>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</si>
  <si>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</si>
  <si>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</si>
  <si>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</si>
  <si>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</si>
  <si>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</si>
  <si>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</si>
  <si>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</si>
  <si>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</si>
  <si>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</si>
  <si>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</si>
  <si>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</si>
  <si>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</si>
  <si>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</si>
  <si>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</si>
  <si>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</si>
  <si>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</si>
  <si>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</si>
  <si>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</si>
  <si>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</si>
  <si>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</si>
  <si>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</si>
  <si>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</si>
  <si>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</si>
  <si>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</si>
  <si>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</si>
  <si>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</si>
  <si>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</si>
  <si>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</si>
  <si>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</si>
  <si>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</si>
  <si>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</si>
  <si>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</si>
  <si>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</si>
  <si>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</si>
  <si>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</si>
  <si>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</si>
  <si>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</si>
  <si>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</si>
  <si>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</si>
  <si>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</si>
  <si>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</si>
  <si>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</si>
  <si>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</si>
  <si>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</si>
  <si>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</si>
  <si>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</si>
  <si>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</si>
  <si>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</si>
  <si>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</si>
  <si>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</si>
  <si>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</si>
  <si>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</si>
  <si>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</si>
  <si>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</si>
  <si>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</si>
  <si>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</si>
  <si>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</si>
  <si>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</si>
  <si>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</si>
  <si>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</si>
  <si>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</si>
  <si>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</si>
  <si>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</si>
  <si>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</si>
  <si>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</si>
  <si>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</si>
  <si>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</si>
  <si>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</si>
  <si>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</si>
  <si>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</si>
  <si>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</si>
  <si>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</si>
  <si>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</si>
  <si>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</si>
  <si>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</si>
  <si>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</si>
  <si>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</si>
  <si>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</si>
  <si>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</si>
  <si>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</si>
  <si>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</si>
  <si>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</si>
  <si>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</si>
  <si>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</si>
  <si>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</si>
  <si>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</si>
  <si>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</si>
  <si>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</si>
  <si>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</si>
  <si>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</si>
  <si>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</si>
  <si>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</si>
  <si>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</si>
  <si>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</si>
  <si>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</si>
  <si>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</si>
  <si>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</si>
  <si>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</si>
  <si>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</si>
  <si>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</si>
  <si>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</si>
  <si>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</si>
  <si>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</si>
  <si>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</si>
  <si>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</si>
  <si>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</si>
  <si>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</si>
  <si>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</si>
  <si>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</si>
  <si>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</si>
  <si>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</si>
  <si>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</si>
  <si>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</si>
  <si>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</si>
  <si>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</si>
  <si>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</si>
  <si>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</si>
  <si>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</si>
  <si>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</si>
  <si>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</si>
  <si>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</si>
  <si>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</si>
  <si>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</si>
  <si>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</si>
  <si>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</si>
  <si>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</si>
  <si>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</si>
  <si>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</si>
  <si>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</si>
  <si>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</si>
  <si>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</si>
  <si>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</si>
  <si>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</si>
  <si>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</si>
  <si>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</si>
  <si>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</si>
  <si>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</si>
  <si>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</si>
  <si>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</si>
  <si>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</si>
  <si>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</si>
  <si>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</si>
  <si>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</si>
  <si>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</si>
  <si>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</si>
  <si>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</si>
  <si>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</si>
  <si>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</si>
  <si>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</si>
  <si>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</si>
  <si>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</si>
  <si>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</si>
  <si>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</si>
  <si>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</si>
  <si>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</si>
  <si>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</si>
  <si>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</si>
  <si>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</si>
  <si>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</si>
  <si>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</si>
  <si>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</si>
  <si>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</si>
  <si>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</si>
  <si>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</si>
  <si>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</si>
  <si>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</si>
  <si>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</si>
  <si>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</si>
  <si>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</si>
  <si>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</si>
  <si>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</si>
  <si>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</si>
  <si>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</si>
  <si>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</si>
  <si>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</si>
  <si>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</si>
  <si>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</si>
  <si>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</si>
  <si>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</si>
  <si>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</si>
  <si>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</si>
  <si>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</si>
  <si>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</si>
  <si>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</si>
  <si>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</si>
  <si>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</si>
  <si>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</si>
  <si>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</si>
  <si>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</si>
  <si>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</si>
  <si>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</si>
  <si>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</si>
  <si>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</si>
  <si>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</si>
  <si>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</si>
  <si>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</si>
  <si>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</si>
  <si>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</si>
  <si>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</si>
  <si>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</si>
  <si>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</si>
  <si>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</si>
  <si>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</si>
  <si>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</si>
  <si>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</si>
  <si>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</si>
  <si>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</si>
  <si>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</si>
  <si>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</si>
  <si>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</si>
  <si>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</si>
  <si>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</si>
  <si>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</si>
  <si>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</si>
  <si>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</si>
  <si>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</si>
  <si>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</si>
  <si>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</si>
  <si>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</si>
  <si>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</si>
  <si>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</si>
  <si>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</si>
  <si>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</si>
  <si>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</si>
  <si>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</si>
  <si>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</si>
  <si>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</si>
  <si>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</si>
  <si>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</si>
  <si>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</si>
  <si>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</si>
  <si>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</si>
  <si>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</si>
  <si>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</si>
  <si>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</si>
  <si>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</si>
  <si>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</si>
  <si>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</si>
  <si>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</si>
  <si>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</si>
  <si>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</si>
  <si>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</si>
  <si>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</si>
  <si>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</si>
  <si>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</si>
  <si>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</si>
  <si>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</si>
  <si>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</si>
  <si>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</si>
  <si>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</si>
  <si>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</si>
  <si>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</si>
  <si>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</si>
  <si>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</si>
  <si>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</si>
  <si>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</si>
  <si>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</si>
  <si>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</si>
  <si>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</si>
  <si>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</si>
  <si>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</si>
  <si>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</si>
  <si>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</si>
  <si>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</si>
  <si>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</si>
  <si>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</si>
  <si>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</si>
  <si>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</si>
  <si>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</si>
  <si>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</si>
  <si>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</si>
  <si>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</si>
  <si>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</si>
  <si>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</si>
  <si>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</si>
  <si>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</si>
  <si>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</si>
  <si>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</si>
  <si>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</si>
  <si>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</si>
  <si>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</si>
  <si>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</si>
  <si>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</si>
  <si>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</si>
  <si>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</si>
  <si>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</si>
  <si>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</si>
  <si>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</si>
  <si>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</si>
  <si>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</si>
  <si>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</si>
  <si>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</si>
  <si>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</si>
  <si>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</si>
  <si>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</si>
  <si>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</si>
  <si>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</si>
  <si>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</si>
  <si>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</si>
  <si>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</si>
  <si>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</si>
  <si>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</si>
  <si>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</si>
  <si>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</si>
  <si>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</si>
  <si>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</si>
  <si>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</si>
  <si>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</si>
  <si>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</si>
  <si>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</si>
  <si>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</si>
  <si>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</si>
  <si>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</si>
  <si>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</si>
  <si>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</si>
  <si>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</si>
  <si>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</si>
  <si>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</si>
  <si>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</si>
  <si>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</si>
  <si>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</si>
  <si>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</si>
  <si>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</si>
  <si>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</si>
  <si>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</si>
  <si>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</si>
  <si>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</si>
  <si>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</si>
  <si>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</si>
  <si>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</si>
  <si>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</si>
  <si>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</si>
  <si>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</si>
  <si>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</si>
  <si>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</si>
  <si>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</si>
  <si>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</si>
  <si>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</si>
  <si>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</si>
  <si>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</si>
  <si>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</si>
  <si>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</si>
  <si>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</si>
  <si>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</si>
  <si>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</si>
  <si>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</si>
  <si>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</si>
  <si>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</si>
  <si>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</si>
  <si>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</si>
  <si>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</si>
  <si>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</si>
  <si>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</si>
  <si>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</si>
  <si>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</si>
  <si>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</si>
  <si>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</si>
  <si>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</si>
  <si>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</si>
  <si>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</si>
  <si>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</si>
  <si>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</si>
  <si>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</si>
  <si>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</si>
  <si>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</si>
  <si>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</si>
  <si>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</si>
  <si>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</si>
  <si>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</si>
  <si>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</si>
  <si>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</si>
  <si>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</si>
  <si>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</si>
  <si>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</si>
  <si>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</si>
  <si>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</si>
  <si>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</si>
  <si>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</si>
  <si>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</si>
  <si>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</si>
  <si>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</si>
  <si>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</si>
  <si>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</si>
  <si>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</si>
  <si>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</si>
  <si>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</si>
  <si>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</si>
  <si>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</si>
  <si>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</si>
  <si>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</si>
  <si>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</si>
  <si>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</si>
  <si>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</si>
  <si>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</si>
  <si>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</si>
  <si>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</si>
  <si>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</si>
  <si>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</si>
  <si>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</si>
  <si>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</si>
  <si>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</si>
  <si>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</si>
  <si>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</si>
  <si>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</si>
  <si>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</si>
  <si>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</si>
  <si>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</si>
  <si>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</si>
  <si>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</si>
  <si>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</si>
  <si>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</si>
  <si>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</si>
  <si>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</si>
  <si>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</si>
  <si>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</si>
  <si>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</si>
  <si>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</si>
  <si>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</si>
  <si>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</si>
  <si>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</si>
  <si>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</si>
  <si>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</si>
  <si>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</si>
  <si>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</si>
  <si>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</si>
  <si>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</si>
  <si>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</si>
  <si>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</si>
  <si>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</si>
  <si>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</si>
  <si>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</si>
  <si>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</si>
  <si>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</si>
  <si>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</si>
  <si>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</si>
  <si>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</si>
  <si>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</si>
  <si>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</si>
  <si>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</si>
  <si>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</si>
  <si>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</si>
  <si>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</si>
  <si>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</si>
  <si>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</si>
  <si>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</si>
  <si>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</si>
  <si>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</si>
  <si>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</si>
  <si>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</si>
  <si>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</si>
  <si>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</si>
  <si>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</si>
  <si>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</si>
  <si>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</si>
  <si>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</si>
  <si>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</si>
  <si>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</si>
  <si>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</si>
  <si>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</si>
  <si>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</si>
  <si>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</si>
  <si>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</si>
  <si>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</si>
  <si>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</si>
  <si>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</si>
  <si>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</si>
  <si>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</si>
  <si>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</si>
  <si>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</si>
  <si>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</si>
  <si>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</si>
  <si>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</si>
  <si>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</si>
  <si>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</si>
  <si>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</si>
  <si>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</si>
  <si>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</si>
  <si>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</si>
  <si>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</si>
  <si>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</si>
  <si>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</si>
  <si>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</si>
  <si>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</si>
  <si>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</si>
  <si>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</si>
  <si>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</si>
  <si>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</si>
  <si>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</si>
  <si>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</si>
  <si>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</si>
  <si>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</si>
  <si>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</si>
  <si>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</si>
  <si>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</si>
  <si>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</si>
  <si>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</si>
  <si>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</si>
  <si>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</si>
  <si>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</si>
  <si>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</si>
  <si>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</si>
  <si>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</si>
  <si>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</si>
  <si>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</si>
  <si>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</si>
  <si>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</si>
  <si>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</si>
  <si>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</si>
  <si>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</si>
  <si>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</si>
  <si>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</si>
  <si>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</si>
  <si>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</si>
  <si>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</si>
  <si>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</si>
  <si>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</si>
  <si>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</si>
  <si>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</si>
  <si>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</si>
  <si>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</si>
  <si>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</si>
  <si>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</si>
  <si>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</si>
  <si>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</si>
  <si>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</si>
  <si>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</si>
  <si>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</si>
  <si>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</si>
  <si>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</si>
  <si>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</si>
  <si>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</si>
  <si>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</si>
  <si>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</si>
  <si>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</si>
  <si>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</si>
  <si>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</si>
  <si>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</si>
  <si>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</si>
  <si>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</si>
  <si>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</si>
  <si>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</si>
  <si>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</si>
  <si>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</si>
  <si>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</si>
  <si>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</si>
  <si>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</si>
  <si>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</si>
  <si>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</si>
  <si>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</si>
  <si>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</si>
  <si>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</si>
  <si>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</si>
  <si>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</si>
  <si>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</si>
  <si>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</si>
  <si>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</si>
  <si>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</si>
  <si>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</si>
  <si>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</si>
  <si>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</si>
  <si>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</si>
  <si>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</si>
  <si>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</si>
  <si>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</si>
  <si>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</si>
  <si>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</si>
  <si>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</si>
  <si>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</si>
  <si>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</si>
  <si>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</si>
  <si>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</si>
  <si>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</si>
  <si>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</si>
  <si>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</si>
  <si>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</si>
  <si>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</si>
  <si>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</si>
  <si>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</si>
  <si>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</si>
  <si>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</si>
  <si>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</si>
  <si>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</si>
  <si>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</si>
  <si>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</si>
  <si>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</si>
  <si>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</si>
  <si>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</si>
  <si>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</si>
  <si>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</si>
  <si>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</si>
  <si>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</si>
  <si>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</si>
  <si>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</si>
  <si>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</si>
  <si>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</si>
  <si>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</si>
  <si>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</si>
  <si>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</si>
  <si>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</si>
  <si>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</si>
  <si>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</si>
  <si>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</si>
  <si>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</si>
  <si>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</si>
  <si>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</si>
  <si>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</si>
  <si>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</si>
  <si>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</si>
  <si>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</si>
  <si>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</si>
  <si>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</si>
  <si>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</si>
  <si>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</si>
  <si>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</si>
  <si>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</si>
  <si>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</si>
  <si>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</si>
  <si>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</si>
  <si>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</si>
  <si>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</si>
  <si>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</si>
  <si>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</si>
  <si>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</si>
  <si>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</si>
  <si>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</si>
  <si>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</si>
  <si>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</si>
  <si>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</si>
  <si>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</si>
  <si>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</si>
  <si>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</si>
  <si>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</si>
  <si>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</si>
  <si>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</si>
  <si>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</si>
  <si>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</si>
  <si>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</si>
  <si>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</si>
  <si>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</si>
  <si>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</si>
  <si>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</si>
  <si>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</si>
  <si>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</si>
  <si>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</si>
  <si>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</si>
  <si>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</si>
  <si>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</si>
  <si>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</si>
  <si>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</si>
  <si>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</si>
  <si>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</si>
  <si>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</si>
  <si>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</si>
  <si>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</si>
  <si>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</si>
  <si>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</si>
  <si>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</si>
  <si>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</si>
  <si>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</si>
  <si>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</si>
  <si>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</si>
  <si>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</si>
  <si>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</si>
  <si>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</si>
  <si>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</si>
  <si>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</si>
  <si>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</si>
  <si>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</si>
  <si>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</si>
  <si>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</si>
  <si>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</si>
  <si>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</si>
  <si>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</si>
  <si>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</si>
  <si>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</si>
  <si>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</si>
  <si>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</si>
  <si>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</si>
  <si>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</si>
  <si>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</si>
  <si>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</si>
  <si>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</si>
  <si>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</si>
  <si>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</si>
  <si>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</si>
  <si>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</si>
  <si>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</si>
  <si>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</si>
  <si>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</si>
  <si>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</si>
  <si>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</si>
  <si>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</si>
  <si>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</si>
  <si>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</si>
  <si>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</si>
  <si>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</si>
  <si>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</si>
  <si>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</si>
  <si>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</si>
  <si>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</si>
  <si>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</si>
  <si>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</si>
  <si>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</si>
  <si>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</si>
  <si>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</si>
  <si>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</si>
  <si>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</si>
  <si>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</si>
  <si>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</si>
  <si>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</si>
  <si>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</si>
  <si>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</si>
  <si>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</si>
  <si>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</si>
  <si>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</si>
  <si>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</si>
  <si>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</si>
  <si>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</si>
  <si>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</si>
  <si>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</si>
  <si>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</si>
  <si>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</si>
  <si>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</si>
  <si>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</si>
  <si>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</si>
  <si>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</si>
  <si>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</si>
  <si>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</si>
  <si>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</si>
  <si>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</si>
  <si>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</si>
  <si>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</si>
  <si>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</si>
  <si>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</si>
  <si>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</si>
  <si>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</si>
  <si>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</si>
  <si>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</si>
  <si>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</si>
  <si>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</si>
  <si>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</si>
  <si>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</si>
  <si>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</si>
  <si>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</si>
  <si>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</si>
  <si>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</si>
  <si>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</si>
  <si>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</si>
  <si>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</si>
  <si>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</si>
  <si>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</si>
  <si>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</si>
  <si>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</si>
  <si>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</si>
  <si>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</si>
  <si>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</si>
  <si>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</si>
  <si>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</si>
  <si>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</si>
  <si>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</si>
  <si>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</si>
  <si>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</si>
  <si>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</si>
  <si>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</si>
  <si>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</si>
  <si>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</si>
  <si>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</si>
  <si>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</si>
  <si>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</si>
  <si>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</si>
  <si>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</si>
  <si>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</si>
  <si>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</si>
  <si>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</si>
  <si>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</si>
  <si>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</si>
  <si>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</si>
  <si>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</si>
  <si>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</si>
  <si>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</si>
  <si>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</si>
  <si>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</si>
  <si>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</si>
  <si>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</si>
  <si>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</si>
  <si>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</si>
  <si>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</si>
  <si>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</si>
  <si>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</si>
  <si>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</si>
  <si>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</si>
  <si>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</si>
  <si>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</si>
  <si>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</si>
  <si>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</si>
  <si>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</si>
  <si>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</si>
  <si>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</si>
  <si>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</si>
  <si>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</si>
  <si>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</si>
  <si>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</si>
  <si>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</si>
  <si>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</si>
  <si>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</si>
  <si>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</si>
  <si>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</si>
  <si>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</si>
  <si>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</si>
  <si>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</si>
  <si>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</si>
  <si>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</si>
  <si>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</si>
  <si>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</si>
  <si>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</si>
  <si>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</si>
  <si>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</si>
  <si>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</si>
  <si>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</si>
  <si>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</si>
  <si>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</si>
  <si>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</si>
  <si>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</si>
  <si>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</si>
  <si>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</si>
  <si>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</si>
  <si>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</si>
  <si>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</si>
  <si>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</si>
  <si>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</si>
  <si>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</si>
  <si>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</si>
  <si>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</si>
  <si>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</si>
  <si>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</si>
  <si>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</si>
  <si>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</si>
  <si>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</si>
  <si>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</si>
  <si>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</si>
  <si>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</si>
  <si>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</si>
  <si>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</si>
  <si>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</si>
  <si>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</si>
  <si>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</si>
  <si>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</si>
  <si>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</si>
  <si>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</si>
  <si>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</si>
  <si>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</si>
  <si>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</si>
  <si>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</si>
  <si>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</si>
  <si>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</si>
  <si>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</si>
  <si>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</si>
  <si>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</si>
  <si>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</si>
  <si>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</si>
  <si>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</si>
  <si>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</si>
  <si>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</si>
  <si>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</si>
  <si>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</si>
  <si>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</si>
  <si>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</si>
  <si>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</si>
  <si>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</si>
  <si>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</si>
  <si>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</si>
  <si>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</si>
  <si>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</si>
  <si>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</si>
  <si>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</si>
  <si>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</si>
  <si>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</si>
  <si>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</si>
  <si>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</si>
  <si>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</si>
  <si>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</si>
  <si>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</si>
  <si>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</si>
  <si>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</si>
  <si>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</si>
  <si>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</si>
  <si>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</si>
  <si>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</si>
  <si>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</si>
  <si>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</si>
  <si>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</si>
  <si>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</si>
  <si>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</si>
  <si>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</si>
  <si>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</si>
  <si>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</si>
  <si>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</si>
  <si>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</si>
  <si>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</si>
  <si>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</si>
  <si>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</si>
  <si>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</si>
  <si>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</si>
  <si>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</si>
  <si>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</si>
  <si>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</si>
  <si>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</si>
  <si>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</si>
  <si>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</si>
  <si>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</si>
  <si>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</si>
  <si>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</si>
  <si>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</si>
  <si>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</si>
  <si>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</si>
  <si>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</si>
  <si>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</si>
  <si>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</si>
  <si>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</si>
  <si>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</si>
  <si>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</si>
  <si>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</si>
  <si>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</si>
  <si>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</si>
  <si>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</si>
  <si>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</si>
  <si>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</si>
  <si>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</si>
  <si>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</si>
  <si>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</si>
  <si>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</si>
  <si>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</si>
  <si>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</si>
  <si>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</si>
  <si>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</si>
  <si>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</si>
  <si>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</si>
  <si>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</si>
  <si>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</si>
  <si>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</si>
  <si>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</si>
  <si>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</si>
  <si>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</si>
  <si>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</si>
  <si>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</si>
  <si>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</si>
  <si>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</si>
  <si>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</si>
  <si>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</si>
  <si>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</si>
  <si>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</si>
  <si>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</si>
  <si>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</si>
  <si>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</si>
  <si>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</si>
  <si>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</si>
  <si>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</si>
  <si>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</si>
  <si>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</si>
  <si>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</si>
  <si>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</si>
  <si>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</si>
  <si>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</si>
  <si>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</si>
  <si>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</si>
  <si>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</si>
  <si>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</si>
  <si>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</si>
  <si>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</si>
  <si>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</si>
  <si>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</si>
  <si>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</si>
  <si>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</si>
  <si>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</si>
  <si>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</si>
  <si>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</si>
  <si>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</si>
  <si>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</si>
  <si>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</si>
  <si>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</si>
  <si>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</si>
  <si>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</si>
  <si>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</si>
  <si>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</si>
  <si>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</si>
  <si>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</si>
  <si>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</si>
  <si>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</si>
  <si>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</si>
  <si>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</si>
  <si>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</si>
  <si>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</si>
  <si>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</si>
  <si>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</si>
  <si>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</si>
  <si>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</si>
  <si>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</si>
  <si>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</si>
  <si>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</si>
  <si>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</si>
  <si>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</si>
  <si>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</si>
  <si>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</si>
  <si>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</si>
  <si>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</si>
  <si>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</si>
  <si>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</si>
  <si>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</si>
  <si>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</si>
  <si>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</si>
  <si>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</si>
  <si>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</si>
  <si>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</si>
  <si>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</si>
  <si>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</si>
  <si>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</si>
  <si>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</si>
  <si>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</si>
  <si>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</si>
  <si>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</si>
  <si>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</si>
  <si>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</si>
  <si>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</si>
  <si>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</si>
  <si>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</si>
  <si>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</si>
  <si>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</si>
  <si>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</si>
  <si>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</si>
  <si>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</si>
  <si>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</si>
  <si>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</si>
  <si>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</si>
  <si>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</si>
  <si>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</si>
  <si>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</si>
  <si>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</si>
  <si>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</si>
  <si>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</si>
  <si>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</si>
  <si>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</si>
  <si>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</si>
  <si>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</si>
  <si>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</si>
  <si>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</si>
  <si>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</si>
  <si>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</si>
  <si>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</si>
  <si>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</si>
  <si>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</si>
  <si>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</si>
  <si>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</si>
  <si>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</si>
  <si>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</si>
  <si>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</si>
  <si>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</si>
  <si>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</si>
  <si>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</si>
  <si>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</si>
  <si>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</si>
  <si>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</si>
  <si>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</si>
  <si>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</si>
  <si>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</si>
  <si>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</si>
  <si>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</si>
  <si>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</si>
  <si>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</si>
  <si>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</si>
  <si>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</si>
  <si>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</si>
  <si>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</si>
  <si>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</si>
  <si>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</si>
  <si>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</si>
  <si>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</si>
  <si>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</si>
  <si>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</si>
  <si>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</si>
  <si>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</si>
  <si>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</si>
  <si>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</si>
  <si>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</si>
  <si>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</si>
  <si>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</si>
  <si>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</si>
  <si>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</si>
  <si>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</si>
  <si>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</si>
  <si>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</si>
  <si>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</si>
  <si>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</si>
  <si>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</si>
  <si>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</si>
  <si>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</si>
  <si>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</si>
  <si>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</si>
  <si>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</si>
  <si>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</si>
  <si>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</si>
  <si>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</si>
  <si>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</si>
  <si>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</si>
  <si>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</si>
  <si>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</si>
  <si>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</si>
  <si>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</si>
  <si>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</si>
  <si>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</si>
  <si>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</si>
  <si>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</si>
  <si>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</si>
  <si>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</si>
  <si>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</si>
  <si>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</si>
  <si>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</si>
  <si>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</si>
  <si>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</si>
  <si>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</si>
  <si>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</si>
  <si>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</si>
  <si>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</si>
  <si>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</si>
  <si>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</si>
  <si>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</si>
  <si>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</si>
  <si>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</si>
  <si>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</si>
  <si>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</si>
  <si>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</si>
  <si>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</si>
  <si>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</si>
  <si>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</si>
  <si>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</si>
  <si>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</si>
  <si>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</si>
  <si>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</si>
  <si>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</si>
  <si>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</si>
  <si>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</si>
  <si>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</si>
  <si>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</si>
  <si>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</si>
  <si>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</si>
  <si>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</si>
  <si>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</si>
  <si>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</si>
  <si>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</si>
  <si>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</si>
  <si>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</si>
  <si>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</si>
  <si>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</si>
  <si>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</si>
  <si>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</si>
  <si>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</si>
  <si>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</si>
  <si>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</si>
  <si>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</si>
  <si>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</si>
  <si>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</si>
  <si>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</si>
  <si>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</si>
  <si>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</si>
  <si>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</si>
  <si>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</si>
  <si>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</si>
  <si>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</si>
  <si>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</si>
  <si>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</si>
  <si>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</si>
  <si>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</si>
  <si>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</si>
  <si>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</si>
  <si>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</si>
  <si>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</si>
  <si>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</si>
  <si>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</si>
  <si>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</si>
  <si>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</si>
  <si>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</si>
  <si>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</si>
  <si>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</si>
  <si>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</si>
  <si>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</si>
  <si>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</si>
  <si>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</si>
  <si>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</si>
  <si>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</si>
  <si>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</si>
  <si>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</si>
  <si>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</si>
  <si>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</si>
  <si>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</si>
  <si>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</si>
  <si>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</si>
  <si>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</si>
  <si>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</si>
  <si>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</si>
  <si>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</si>
  <si>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</si>
  <si>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</si>
  <si>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</si>
  <si>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</si>
  <si>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</si>
  <si>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</si>
  <si>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</si>
  <si>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</si>
  <si>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</si>
  <si>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</si>
  <si>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</si>
  <si>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</si>
  <si>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</si>
  <si>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</si>
  <si>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</si>
  <si>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</si>
  <si>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</si>
  <si>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</si>
  <si>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</si>
  <si>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</si>
  <si>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</si>
  <si>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</si>
  <si>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</si>
  <si>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</si>
  <si>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</si>
  <si>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</si>
  <si>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</si>
  <si>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</si>
  <si>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</si>
  <si>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</si>
  <si>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</si>
  <si>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</si>
  <si>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</si>
  <si>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</si>
  <si>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</si>
  <si>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</si>
  <si>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</si>
  <si>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</si>
  <si>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</si>
  <si>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</si>
  <si>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</si>
  <si>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</si>
  <si>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</si>
  <si>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</si>
  <si>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</si>
  <si>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</si>
  <si>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</si>
  <si>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</si>
  <si>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</si>
  <si>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</si>
  <si>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</si>
  <si>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</si>
  <si>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</si>
  <si>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</si>
  <si>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</si>
  <si>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</si>
  <si>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</si>
  <si>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</si>
  <si>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</si>
  <si>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</si>
  <si>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</si>
  <si>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</si>
  <si>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</si>
  <si>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</si>
  <si>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</si>
  <si>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</si>
  <si>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</si>
  <si>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</si>
  <si>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</si>
  <si>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</si>
  <si>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</si>
  <si>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</si>
  <si>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</si>
  <si>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</si>
  <si>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</si>
  <si>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</si>
  <si>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</si>
  <si>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</si>
  <si>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</si>
  <si>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</si>
  <si>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</si>
  <si>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</si>
  <si>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</si>
  <si>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</si>
  <si>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</si>
  <si>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</si>
  <si>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</si>
  <si>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</si>
  <si>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</si>
  <si>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</si>
  <si>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</si>
  <si>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</si>
  <si>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</si>
  <si>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</si>
  <si>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</si>
  <si>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</si>
  <si>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</si>
  <si>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</si>
  <si>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</si>
  <si>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</si>
  <si>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</si>
  <si>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</si>
  <si>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</si>
  <si>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</si>
  <si>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</si>
  <si>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</si>
  <si>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</si>
  <si>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</si>
  <si>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</si>
  <si>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</si>
  <si>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</si>
  <si>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</si>
  <si>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</si>
  <si>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</si>
  <si>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</si>
  <si>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</si>
  <si>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</si>
  <si>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</si>
  <si>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</si>
  <si>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</si>
  <si>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</si>
  <si>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</si>
  <si>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</si>
  <si>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</si>
  <si>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</si>
  <si>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</si>
  <si>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</si>
  <si>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</si>
  <si>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</si>
  <si>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</si>
  <si>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</si>
  <si>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</si>
  <si>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</si>
  <si>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</si>
  <si>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</si>
  <si>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</si>
  <si>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</si>
  <si>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</si>
  <si>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</si>
  <si>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</si>
  <si>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</si>
  <si>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</si>
  <si>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</si>
  <si>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</si>
  <si>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</si>
  <si>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</si>
  <si>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</si>
  <si>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</si>
  <si>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</si>
  <si>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</si>
  <si>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</si>
  <si>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</si>
  <si>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</si>
  <si>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</si>
  <si>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</si>
  <si>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</si>
  <si>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</si>
  <si>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</si>
  <si>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</si>
  <si>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</si>
  <si>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</si>
  <si>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</si>
  <si>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</si>
  <si>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</si>
  <si>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</si>
  <si>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</si>
  <si>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</si>
  <si>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</si>
  <si>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</si>
  <si>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</si>
  <si>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</si>
  <si>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</si>
  <si>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</si>
  <si>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</si>
  <si>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</si>
  <si>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</si>
  <si>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</si>
  <si>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</si>
  <si>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</si>
  <si>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</si>
  <si>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</si>
  <si>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</si>
  <si>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</si>
  <si>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</si>
  <si>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</si>
  <si>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</si>
  <si>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</si>
  <si>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</si>
  <si>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</si>
  <si>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</si>
  <si>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</si>
  <si>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</si>
  <si>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</si>
  <si>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</si>
  <si>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</si>
  <si>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</si>
  <si>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</si>
  <si>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</si>
  <si>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</si>
  <si>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</si>
  <si>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</si>
  <si>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</si>
  <si>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</si>
  <si>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</si>
  <si>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</si>
  <si>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</si>
  <si>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</si>
  <si>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</si>
  <si>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</si>
  <si>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</si>
  <si>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</si>
  <si>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</si>
  <si>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</si>
  <si>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</si>
  <si>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</si>
  <si>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</si>
  <si>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</si>
  <si>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</si>
  <si>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</si>
  <si>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</si>
  <si>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</si>
  <si>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</si>
  <si>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</si>
  <si>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</si>
  <si>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</si>
  <si>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</si>
  <si>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</si>
  <si>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</si>
  <si>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</si>
  <si>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</si>
  <si>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</si>
  <si>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</si>
  <si>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</si>
  <si>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</si>
  <si>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</si>
  <si>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</si>
  <si>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</si>
  <si>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</si>
  <si>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</si>
  <si>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</si>
  <si>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</si>
  <si>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</si>
  <si>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</si>
  <si>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</si>
  <si>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</si>
  <si>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</si>
  <si>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</si>
  <si>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</si>
  <si>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</si>
  <si>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</si>
  <si>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</si>
  <si>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</si>
  <si>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</si>
  <si>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</si>
  <si>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</si>
  <si>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</si>
  <si>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</si>
  <si>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</si>
  <si>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</si>
  <si>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</si>
  <si>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</si>
  <si>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</si>
  <si>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</si>
  <si>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</si>
  <si>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</si>
  <si>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</si>
  <si>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</si>
  <si>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</si>
  <si>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</si>
  <si>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</si>
  <si>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</si>
  <si>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</si>
  <si>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</si>
  <si>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</si>
  <si>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</si>
  <si>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</si>
  <si>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</si>
  <si>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</si>
  <si>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</si>
  <si>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</si>
  <si>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</si>
  <si>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</si>
  <si>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</si>
  <si>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</si>
  <si>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</si>
  <si>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</si>
  <si>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</si>
  <si>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</si>
  <si>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</si>
  <si>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</si>
  <si>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</si>
  <si>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</si>
  <si>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</si>
  <si>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</si>
  <si>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</si>
  <si>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</si>
  <si>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</si>
  <si>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</si>
  <si>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</si>
  <si>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</si>
  <si>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</si>
  <si>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</si>
  <si>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</si>
  <si>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</si>
  <si>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</si>
  <si>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</si>
  <si>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</si>
  <si>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</si>
  <si>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</si>
  <si>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</si>
  <si>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</si>
  <si>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</si>
  <si>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</si>
  <si>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</si>
  <si>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</si>
  <si>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</si>
  <si>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</si>
  <si>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</si>
  <si>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</si>
  <si>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</si>
  <si>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</si>
  <si>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</si>
  <si>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</si>
  <si>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</si>
  <si>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</si>
  <si>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</si>
  <si>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</si>
  <si>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</si>
  <si>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</si>
  <si>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</si>
  <si>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</si>
  <si>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</si>
  <si>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</si>
  <si>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</si>
  <si>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</si>
  <si>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</si>
  <si>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</si>
  <si>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</si>
  <si>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</si>
  <si>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</si>
  <si>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</si>
  <si>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</si>
  <si>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</si>
  <si>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</si>
  <si>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</si>
  <si>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</si>
  <si>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</si>
  <si>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</si>
  <si>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</si>
  <si>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</si>
  <si>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</si>
  <si>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</si>
  <si>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</si>
  <si>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</si>
  <si>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</si>
  <si>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</si>
  <si>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</si>
  <si>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</si>
  <si>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</si>
  <si>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</si>
  <si>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</si>
  <si>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</si>
  <si>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</si>
  <si>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</si>
  <si>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</si>
  <si>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</si>
  <si>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</si>
  <si>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</si>
  <si>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</si>
  <si>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</si>
  <si>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</si>
  <si>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</si>
  <si>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</si>
  <si>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</si>
  <si>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</si>
  <si>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</si>
  <si>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</si>
  <si>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</si>
  <si>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</si>
  <si>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</si>
  <si>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</si>
  <si>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</si>
  <si>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</si>
  <si>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</si>
  <si>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</si>
  <si>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</si>
  <si>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</si>
  <si>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</si>
  <si>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</si>
  <si>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</si>
  <si>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</si>
  <si>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</si>
  <si>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</si>
  <si>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</si>
  <si>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</si>
  <si>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</si>
  <si>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</si>
  <si>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</si>
  <si>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</si>
  <si>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</si>
  <si>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</si>
  <si>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</si>
  <si>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</si>
  <si>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</si>
  <si>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</si>
  <si>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</si>
  <si>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</si>
  <si>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</si>
  <si>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</si>
  <si>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</si>
  <si>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</si>
  <si>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</si>
  <si>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</si>
  <si>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</si>
  <si>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</si>
  <si>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</si>
  <si>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</si>
  <si>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</si>
  <si>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</si>
  <si>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</si>
  <si>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</si>
  <si>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</si>
  <si>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</si>
  <si>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</si>
  <si>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</si>
  <si>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</si>
  <si>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</si>
  <si>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</si>
  <si>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</si>
  <si>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</si>
  <si>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</si>
  <si>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</si>
  <si>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</si>
  <si>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</si>
  <si>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</si>
  <si>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</si>
  <si>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</si>
  <si>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</si>
  <si>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</si>
  <si>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</si>
  <si>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</si>
  <si>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</si>
  <si>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</si>
  <si>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</si>
  <si>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</si>
  <si>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</si>
  <si>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</si>
  <si>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</si>
  <si>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</si>
  <si>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</si>
  <si>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</si>
  <si>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</si>
  <si>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</si>
  <si>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</si>
  <si>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</si>
  <si>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</si>
  <si>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</si>
  <si>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</si>
  <si>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</si>
  <si>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</si>
  <si>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</si>
  <si>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</si>
  <si>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</si>
  <si>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</si>
  <si>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</si>
  <si>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</si>
  <si>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</si>
  <si>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</si>
  <si>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</si>
  <si>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</si>
  <si>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</si>
  <si>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</si>
  <si>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</si>
  <si>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</si>
  <si>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</si>
  <si>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</si>
  <si>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</si>
  <si>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</si>
  <si>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</si>
  <si>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</si>
  <si>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</si>
  <si>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</si>
  <si>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</si>
  <si>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</si>
  <si>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</si>
  <si>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</si>
  <si>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</si>
  <si>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</si>
  <si>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</si>
  <si>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</si>
  <si>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</si>
  <si>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</si>
  <si>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</si>
  <si>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</si>
  <si>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</si>
  <si>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</si>
  <si>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</si>
  <si>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</si>
  <si>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</si>
  <si>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</si>
  <si>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</si>
  <si>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</si>
  <si>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</si>
  <si>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</si>
  <si>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</si>
  <si>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</si>
  <si>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</si>
  <si>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</si>
  <si>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</si>
  <si>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</si>
  <si>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</si>
  <si>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</si>
  <si>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</si>
  <si>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</si>
  <si>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</si>
  <si>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</si>
  <si>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</si>
  <si>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</si>
  <si>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</si>
  <si>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</si>
  <si>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</si>
  <si>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</si>
  <si>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</si>
  <si>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</si>
  <si>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</si>
  <si>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</si>
  <si>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</si>
  <si>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</si>
  <si>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</si>
  <si>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</si>
  <si>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</si>
  <si>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</si>
  <si>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</si>
  <si>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</si>
  <si>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</si>
  <si>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</si>
  <si>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</si>
  <si>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</si>
  <si>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</si>
  <si>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</si>
  <si>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</si>
  <si>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</si>
  <si>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</si>
  <si>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</si>
  <si>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</si>
  <si>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</si>
  <si>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</si>
  <si>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</si>
  <si>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</si>
  <si>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</si>
  <si>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</si>
  <si>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</si>
  <si>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</si>
  <si>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</si>
  <si>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</si>
  <si>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</si>
  <si>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</si>
  <si>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</si>
  <si>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</si>
  <si>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</si>
  <si>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</si>
  <si>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</si>
  <si>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</si>
  <si>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</si>
  <si>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</si>
  <si>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</si>
  <si>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</si>
  <si>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</si>
  <si>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</si>
  <si>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</si>
  <si>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</si>
  <si>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</si>
  <si>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</si>
  <si>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</si>
  <si>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</si>
  <si>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</si>
  <si>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</si>
  <si>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</si>
  <si>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</si>
  <si>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</si>
  <si>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</si>
  <si>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</si>
  <si>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</si>
  <si>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</si>
  <si>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</si>
  <si>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</si>
  <si>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</si>
  <si>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</si>
  <si>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</si>
  <si>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</si>
  <si>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</si>
  <si>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</si>
  <si>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</si>
  <si>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</si>
  <si>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</si>
  <si>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</si>
  <si>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</si>
  <si>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</si>
  <si>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</si>
  <si>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</si>
  <si>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</si>
  <si>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</si>
  <si>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</si>
  <si>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</si>
  <si>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</si>
  <si>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</si>
  <si>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</si>
  <si>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</si>
  <si>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</si>
  <si>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</si>
  <si>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</si>
  <si>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</si>
  <si>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</si>
  <si>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</si>
  <si>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</si>
  <si>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</si>
  <si>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</si>
  <si>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</si>
  <si>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</si>
  <si>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</si>
  <si>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</si>
  <si>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</si>
  <si>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</si>
  <si>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</si>
  <si>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</si>
  <si>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</si>
  <si>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</si>
  <si>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</si>
  <si>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</si>
  <si>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</si>
  <si>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</si>
  <si>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</si>
  <si>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</si>
  <si>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</si>
  <si>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</si>
  <si>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</si>
  <si>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</si>
  <si>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</si>
  <si>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</si>
  <si>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</si>
  <si>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</si>
  <si>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</si>
  <si>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</si>
  <si>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</si>
  <si>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</si>
  <si>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</si>
  <si>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</si>
  <si>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</si>
  <si>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</si>
  <si>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</si>
  <si>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</si>
  <si>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</si>
  <si>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</si>
  <si>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</si>
  <si>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</si>
  <si>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</si>
  <si>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</si>
  <si>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</si>
  <si>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</si>
  <si>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</si>
  <si>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</si>
  <si>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</si>
  <si>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</si>
  <si>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</si>
  <si>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</si>
  <si>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</si>
  <si>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</si>
  <si>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</si>
  <si>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</si>
  <si>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</si>
  <si>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</si>
  <si>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</si>
  <si>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</si>
  <si>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</si>
  <si>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</si>
  <si>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</si>
  <si>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</si>
  <si>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</si>
  <si>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</si>
  <si>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</si>
  <si>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</si>
  <si>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</si>
  <si>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</si>
  <si>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</si>
  <si>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</si>
  <si>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</si>
  <si>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</si>
  <si>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</si>
  <si>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</si>
  <si>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</si>
  <si>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</si>
  <si>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</si>
  <si>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</si>
  <si>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</si>
  <si>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</si>
  <si>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</si>
  <si>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</si>
  <si>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</si>
  <si>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</si>
  <si>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</si>
  <si>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</si>
  <si>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</si>
  <si>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</si>
  <si>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</si>
  <si>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</si>
  <si>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</si>
  <si>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</si>
  <si>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</si>
  <si>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</si>
  <si>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</si>
  <si>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</si>
  <si>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</si>
  <si>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</si>
  <si>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</si>
  <si>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</si>
  <si>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</si>
  <si>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</si>
  <si>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</si>
  <si>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</si>
  <si>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</si>
  <si>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</si>
  <si>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</si>
  <si>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</si>
  <si>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</si>
  <si>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</si>
  <si>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</si>
  <si>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</si>
  <si>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</si>
  <si>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</si>
  <si>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</si>
  <si>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</si>
  <si>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</si>
  <si>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</si>
  <si>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</si>
  <si>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</si>
  <si>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</si>
  <si>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</si>
  <si>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</si>
  <si>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</si>
  <si>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</si>
  <si>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</si>
  <si>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</si>
  <si>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</si>
  <si>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</si>
  <si>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</si>
  <si>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</si>
  <si>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</si>
  <si>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</si>
  <si>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</si>
  <si>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</si>
  <si>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</si>
  <si>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</si>
  <si>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</si>
  <si>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</si>
  <si>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</si>
  <si>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</si>
  <si>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</si>
  <si>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</si>
  <si>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</si>
  <si>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</si>
  <si>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</si>
  <si>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</si>
  <si>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</si>
  <si>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</si>
  <si>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</si>
  <si>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</si>
  <si>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</si>
  <si>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</si>
  <si>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</si>
  <si>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</si>
  <si>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</si>
  <si>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</si>
  <si>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</si>
  <si>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</si>
  <si>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</si>
  <si>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</si>
  <si>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</si>
  <si>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</si>
  <si>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</si>
  <si>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</si>
  <si>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</si>
  <si>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</si>
  <si>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</si>
  <si>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</si>
  <si>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</si>
  <si>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</si>
  <si>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</si>
  <si>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</si>
  <si>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</si>
  <si>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</si>
  <si>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</si>
  <si>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</si>
  <si>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</si>
  <si>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</si>
  <si>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</si>
  <si>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</si>
  <si>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</si>
  <si>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</si>
  <si>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</si>
  <si>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</si>
  <si>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</si>
  <si>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</si>
  <si>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</si>
  <si>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</si>
  <si>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</si>
  <si>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</si>
  <si>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</si>
  <si>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</si>
  <si>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</si>
  <si>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</si>
  <si>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</si>
  <si>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</si>
  <si>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</si>
  <si>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</si>
  <si>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</si>
  <si>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</si>
  <si>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</si>
  <si>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</si>
  <si>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</si>
  <si>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</si>
  <si>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</si>
  <si>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</si>
  <si>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</si>
  <si>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</si>
  <si>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</si>
  <si>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</si>
  <si>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</si>
  <si>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</si>
  <si>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</si>
  <si>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</si>
  <si>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</si>
  <si>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</si>
  <si>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</si>
  <si>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</si>
  <si>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</si>
  <si>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</si>
  <si>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</si>
  <si>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</si>
  <si>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</si>
  <si>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</si>
  <si>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</si>
  <si>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</si>
  <si>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</si>
  <si>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</si>
  <si>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</si>
  <si>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</si>
  <si>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</si>
  <si>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</si>
  <si>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</si>
  <si>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</si>
  <si>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</si>
  <si>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</si>
  <si>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</si>
  <si>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</si>
  <si>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</si>
  <si>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</si>
  <si>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</si>
  <si>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</si>
  <si>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</si>
  <si>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</si>
  <si>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</si>
  <si>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</si>
  <si>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</si>
  <si>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</si>
  <si>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</si>
  <si>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</si>
  <si>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</si>
  <si>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</si>
  <si>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</si>
  <si>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</si>
  <si>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</si>
  <si>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</si>
  <si>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</si>
  <si>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</si>
  <si>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</si>
  <si>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</si>
  <si>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</si>
  <si>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</si>
  <si>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</si>
  <si>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</si>
  <si>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</si>
  <si>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</si>
  <si>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</si>
  <si>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</si>
  <si>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</si>
  <si>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</si>
  <si>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</si>
  <si>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</si>
  <si>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</si>
  <si>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</si>
  <si>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</si>
  <si>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</si>
  <si>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</si>
  <si>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</si>
  <si>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</si>
  <si>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</si>
  <si>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</si>
  <si>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</si>
  <si>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</si>
  <si>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</si>
  <si>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</si>
  <si>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</si>
  <si>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</si>
  <si>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</si>
  <si>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</si>
  <si>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</si>
  <si>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</si>
  <si>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</si>
  <si>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</si>
  <si>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</si>
  <si>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</si>
  <si>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</si>
  <si>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</si>
  <si>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</si>
  <si>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</si>
  <si>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</si>
  <si>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</si>
  <si>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</si>
  <si>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</si>
  <si>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</si>
  <si>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</si>
  <si>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</si>
  <si>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</si>
  <si>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</si>
  <si>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</si>
  <si>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</si>
  <si>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</si>
  <si>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</si>
  <si>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</si>
  <si>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</si>
  <si>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</si>
  <si>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</si>
  <si>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</si>
  <si>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</si>
  <si>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</si>
  <si>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</si>
  <si>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</si>
  <si>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</si>
  <si>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</si>
  <si>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</si>
  <si>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</si>
  <si>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</si>
  <si>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</si>
  <si>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</si>
  <si>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</si>
  <si>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</si>
  <si>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</si>
  <si>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</si>
  <si>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</si>
  <si>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</si>
  <si>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</si>
  <si>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</si>
  <si>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</si>
  <si>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</si>
  <si>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</si>
  <si>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</si>
  <si>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</si>
  <si>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</si>
  <si>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</si>
  <si>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</si>
  <si>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</si>
  <si>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</si>
  <si>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</si>
  <si>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</si>
  <si>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</si>
  <si>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</si>
  <si>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</si>
  <si>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</si>
  <si>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</si>
  <si>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</si>
  <si>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</si>
  <si>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</si>
  <si>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</si>
  <si>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</si>
  <si>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</si>
  <si>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</si>
  <si>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</si>
  <si>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</si>
  <si>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</si>
  <si>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</si>
  <si>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</si>
  <si>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</si>
  <si>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</si>
  <si>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</si>
  <si>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</si>
  <si>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</si>
  <si>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</si>
  <si>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</si>
  <si>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</si>
  <si>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</si>
  <si>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</si>
  <si>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</si>
  <si>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</si>
  <si>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</si>
  <si>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</si>
  <si>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</si>
  <si>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</si>
  <si>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</si>
  <si>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</si>
  <si>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</si>
  <si>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</si>
  <si>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</si>
  <si>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</si>
  <si>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</si>
  <si>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</si>
  <si>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</si>
  <si>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</si>
  <si>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</si>
  <si>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</si>
  <si>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</si>
  <si>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</si>
  <si>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</si>
  <si>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</si>
  <si>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</si>
  <si>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</si>
  <si>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</si>
  <si>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</si>
  <si>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</si>
  <si>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</si>
  <si>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</si>
  <si>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</si>
  <si>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</si>
  <si>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</si>
  <si>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</si>
  <si>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</si>
  <si>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</si>
  <si>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</si>
  <si>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</si>
  <si>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</si>
  <si>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</si>
  <si>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</si>
  <si>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</si>
  <si>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</si>
  <si>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</si>
  <si>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</si>
  <si>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</si>
  <si>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</si>
  <si>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</si>
  <si>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</si>
  <si>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</si>
  <si>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</si>
  <si>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</si>
  <si>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</si>
  <si>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</si>
  <si>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</si>
  <si>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</si>
  <si>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</si>
  <si>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</si>
  <si>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</si>
  <si>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</si>
  <si>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</si>
  <si>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</si>
  <si>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</si>
  <si>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</si>
  <si>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</si>
  <si>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</si>
  <si>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</si>
  <si>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</si>
  <si>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</si>
  <si>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</si>
  <si>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</si>
  <si>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</si>
  <si>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</si>
  <si>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</si>
  <si>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</si>
  <si>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</si>
  <si>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</si>
  <si>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</si>
  <si>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</si>
  <si>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</si>
  <si>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</si>
  <si>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</si>
  <si>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</si>
  <si>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</si>
  <si>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</si>
  <si>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</si>
  <si>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</si>
  <si>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</si>
  <si>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</si>
  <si>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</si>
  <si>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</si>
  <si>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</si>
  <si>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</si>
  <si>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</si>
  <si>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</si>
  <si>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</si>
  <si>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</si>
  <si>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</si>
  <si>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</si>
  <si>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</si>
  <si>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</si>
  <si>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</si>
  <si>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</si>
  <si>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</si>
  <si>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</si>
  <si>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</si>
  <si>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</si>
  <si>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</si>
  <si>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</si>
  <si>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</si>
  <si>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</si>
  <si>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</si>
  <si>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</si>
  <si>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</si>
  <si>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</si>
  <si>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</si>
  <si>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</si>
  <si>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</si>
  <si>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</si>
  <si>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</si>
  <si>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</si>
  <si>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</si>
  <si>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</si>
  <si>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</si>
  <si>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</si>
  <si>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</si>
  <si>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</si>
  <si>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</si>
  <si>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</si>
  <si>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</si>
  <si>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</si>
  <si>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</si>
  <si>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</si>
  <si>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</si>
  <si>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</si>
  <si>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</si>
  <si>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</si>
  <si>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</si>
  <si>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</si>
  <si>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</si>
  <si>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</si>
  <si>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</si>
  <si>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</si>
  <si>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</si>
  <si>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</si>
  <si>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</si>
  <si>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</si>
  <si>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</si>
  <si>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</si>
  <si>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</si>
  <si>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</si>
  <si>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</si>
  <si>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</si>
  <si>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</si>
  <si>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</si>
  <si>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</si>
  <si>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</si>
  <si>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</si>
  <si>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</si>
  <si>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</si>
  <si>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</si>
  <si>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</si>
  <si>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</si>
  <si>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</si>
  <si>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</si>
  <si>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</si>
  <si>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</si>
  <si>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</si>
  <si>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</si>
  <si>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</si>
  <si>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</si>
  <si>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</si>
  <si>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</si>
  <si>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</si>
  <si>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</si>
  <si>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</si>
  <si>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</si>
  <si>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</si>
  <si>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</si>
  <si>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</si>
  <si>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</si>
  <si>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</si>
  <si>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</si>
  <si>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</si>
  <si>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</si>
  <si>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</si>
  <si>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</si>
  <si>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</si>
  <si>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</si>
  <si>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</si>
  <si>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</si>
  <si>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</si>
  <si>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</si>
  <si>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</si>
  <si>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</si>
  <si>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</si>
  <si>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</si>
  <si>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</si>
  <si>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</si>
  <si>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</si>
  <si>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</si>
  <si>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</si>
  <si>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</si>
  <si>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</si>
  <si>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</si>
  <si>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</si>
  <si>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</si>
  <si>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</si>
  <si>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</si>
  <si>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</si>
  <si>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</si>
  <si>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</si>
  <si>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</si>
  <si>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</si>
  <si>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</si>
  <si>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</si>
  <si>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</si>
  <si>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</si>
  <si>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</si>
  <si>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</si>
  <si>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</si>
  <si>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</si>
  <si>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</si>
  <si>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</si>
  <si>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</si>
  <si>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</si>
  <si>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</si>
  <si>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</si>
  <si>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</si>
  <si>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</si>
  <si>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</si>
  <si>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</si>
  <si>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</si>
  <si>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</si>
  <si>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</si>
  <si>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</si>
  <si>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</si>
  <si>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</si>
  <si>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</si>
  <si>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</si>
  <si>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</si>
  <si>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</si>
  <si>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</si>
  <si>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</si>
  <si>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</si>
  <si>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</si>
  <si>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</si>
  <si>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</si>
  <si>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</si>
  <si>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</si>
  <si>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</si>
  <si>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</si>
  <si>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</si>
  <si>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</si>
  <si>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</si>
  <si>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</si>
  <si>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</si>
  <si>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</si>
  <si>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</si>
  <si>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</si>
  <si>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</si>
  <si>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</si>
  <si>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</si>
  <si>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</si>
  <si>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</si>
  <si>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</si>
  <si>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</si>
  <si>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</si>
  <si>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</si>
  <si>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</si>
  <si>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</si>
  <si>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</si>
  <si>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</si>
  <si>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</si>
  <si>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</si>
  <si>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</si>
  <si>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</si>
  <si>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</si>
  <si>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</si>
  <si>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</si>
  <si>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</si>
  <si>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</si>
  <si>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</si>
  <si>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</si>
  <si>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</si>
  <si>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</si>
  <si>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</si>
  <si>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</si>
  <si>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</si>
  <si>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</si>
  <si>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</si>
  <si>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</si>
  <si>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</si>
  <si>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</si>
  <si>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</si>
  <si>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</si>
  <si>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</si>
  <si>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</si>
  <si>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</si>
  <si>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</si>
  <si>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</si>
  <si>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</si>
  <si>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</si>
  <si>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</si>
  <si>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</si>
  <si>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</si>
  <si>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</si>
  <si>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</si>
  <si>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</si>
  <si>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</si>
  <si>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</si>
  <si>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</si>
  <si>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</si>
  <si>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</si>
  <si>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</si>
  <si>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</si>
  <si>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</si>
  <si>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</si>
  <si>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</si>
  <si>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</si>
  <si>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</si>
  <si>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</si>
  <si>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</si>
  <si>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</si>
  <si>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</si>
  <si>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</si>
  <si>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</si>
  <si>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</si>
  <si>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</si>
  <si>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</si>
  <si>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</si>
  <si>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</si>
  <si>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</si>
  <si>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</si>
  <si>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</si>
  <si>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</si>
  <si>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</si>
  <si>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</si>
  <si>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</si>
  <si>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</si>
  <si>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</si>
  <si>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</si>
  <si>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</si>
  <si>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</si>
  <si>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</si>
  <si>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</si>
  <si>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</si>
  <si>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</si>
  <si>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</si>
  <si>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</si>
  <si>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</si>
  <si>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</si>
  <si>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</si>
  <si>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</si>
  <si>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</si>
  <si>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</si>
  <si>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</si>
  <si>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</si>
  <si>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</si>
  <si>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</si>
  <si>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</si>
  <si>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</si>
  <si>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</si>
  <si>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</si>
  <si>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</si>
  <si>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</si>
  <si>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</si>
  <si>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</si>
  <si>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</si>
  <si>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</si>
  <si>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</si>
  <si>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</si>
  <si>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</si>
  <si>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</si>
  <si>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</si>
  <si>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</si>
  <si>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</si>
  <si>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</si>
  <si>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</si>
  <si>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</si>
  <si>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</si>
  <si>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</si>
  <si>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</si>
  <si>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</si>
  <si>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</si>
  <si>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</si>
  <si>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</si>
  <si>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</si>
  <si>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</si>
  <si>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</si>
  <si>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</si>
  <si>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</si>
  <si>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</si>
  <si>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</si>
  <si>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</si>
  <si>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</si>
  <si>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</si>
  <si>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</si>
  <si>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</si>
  <si>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</si>
  <si>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</si>
  <si>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</si>
  <si>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</si>
  <si>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</si>
  <si>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</si>
  <si>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</si>
  <si>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</si>
  <si>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</si>
  <si>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</si>
  <si>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</si>
  <si>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</si>
  <si>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</si>
  <si>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</si>
  <si>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</si>
  <si>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</si>
  <si>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</si>
  <si>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</si>
  <si>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</si>
  <si>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</si>
  <si>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</si>
  <si>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</si>
  <si>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</si>
  <si>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</si>
  <si>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</si>
  <si>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</si>
  <si>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</si>
  <si>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</si>
  <si>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</si>
  <si>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</si>
  <si>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</si>
  <si>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</si>
  <si>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</si>
  <si>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</si>
  <si>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</si>
  <si>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</si>
  <si>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</si>
  <si>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</si>
  <si>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</si>
  <si>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</si>
  <si>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</si>
  <si>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</si>
  <si>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</si>
  <si>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</si>
  <si>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</si>
  <si>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</si>
  <si>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</si>
  <si>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</si>
  <si>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</si>
  <si>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</si>
  <si>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</si>
  <si>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</si>
  <si>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</si>
  <si>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</si>
  <si>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</si>
  <si>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</si>
  <si>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</si>
  <si>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</si>
  <si>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</si>
  <si>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</si>
  <si>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</si>
  <si>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</si>
  <si>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</si>
  <si>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</si>
  <si>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</si>
  <si>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</si>
  <si>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</si>
  <si>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</si>
  <si>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</si>
  <si>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</si>
  <si>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</si>
  <si>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</si>
  <si>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</si>
  <si>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</si>
  <si>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</si>
  <si>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</si>
  <si>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</si>
  <si>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</si>
  <si>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</si>
  <si>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</si>
  <si>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</si>
  <si>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</si>
  <si>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</si>
  <si>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</si>
  <si>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</si>
  <si>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</si>
  <si>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</si>
  <si>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</si>
  <si>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</si>
  <si>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</si>
  <si>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</si>
  <si>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</si>
  <si>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</si>
  <si>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</si>
  <si>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</si>
  <si>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</si>
  <si>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</si>
  <si>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</si>
  <si>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</si>
  <si>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</si>
  <si>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</si>
  <si>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</si>
  <si>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</si>
  <si>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</si>
  <si>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</si>
  <si>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</si>
  <si>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</si>
  <si>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</si>
  <si>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</si>
  <si>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</si>
  <si>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</si>
  <si>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</si>
  <si>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</si>
  <si>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</si>
  <si>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</si>
  <si>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</si>
  <si>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</si>
  <si>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</si>
  <si>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</si>
  <si>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</si>
  <si>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</si>
  <si>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</si>
  <si>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</si>
  <si>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</si>
  <si>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</si>
  <si>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</si>
  <si>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</si>
  <si>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</si>
  <si>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</si>
  <si>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</si>
  <si>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</si>
  <si>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</si>
  <si>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</si>
  <si>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</si>
  <si>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</si>
  <si>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</si>
  <si>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</si>
  <si>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</si>
  <si>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</si>
  <si>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</si>
  <si>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</si>
  <si>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</si>
  <si>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</si>
  <si>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</si>
  <si>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</si>
  <si>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</si>
  <si>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</si>
  <si>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</si>
  <si>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</si>
  <si>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</si>
  <si>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</si>
  <si>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</si>
  <si>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</si>
  <si>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</si>
  <si>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</si>
  <si>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</si>
  <si>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</si>
  <si>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</si>
  <si>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</si>
  <si>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</si>
  <si>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</si>
  <si>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</si>
  <si>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</si>
  <si>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</si>
  <si>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</si>
  <si>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</si>
  <si>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</si>
  <si>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</si>
  <si>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</si>
  <si>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</si>
  <si>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</si>
  <si>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</si>
  <si>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</si>
  <si>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</si>
  <si>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</si>
  <si>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</si>
  <si>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</si>
  <si>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</si>
  <si>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</si>
  <si>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</si>
  <si>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</si>
  <si>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</si>
  <si>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</si>
  <si>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</si>
  <si>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</si>
  <si>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</si>
  <si>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</si>
  <si>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</si>
  <si>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</si>
  <si>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</si>
  <si>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</si>
  <si>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</si>
  <si>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</si>
  <si>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</si>
  <si>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</si>
  <si>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</si>
  <si>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</si>
  <si>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</si>
  <si>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</si>
  <si>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</si>
  <si>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</si>
  <si>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</si>
  <si>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</si>
  <si>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</si>
  <si>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</si>
  <si>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</si>
  <si>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</si>
  <si>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</si>
  <si>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</si>
  <si>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</si>
  <si>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</si>
  <si>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</si>
  <si>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</si>
  <si>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</si>
  <si>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</si>
  <si>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</si>
  <si>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</si>
  <si>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</si>
  <si>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</si>
  <si>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</si>
  <si>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</si>
  <si>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</si>
  <si>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</si>
  <si>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</si>
  <si>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</si>
  <si>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</si>
  <si>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</si>
  <si>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</si>
  <si>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</si>
  <si>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</si>
  <si>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</si>
  <si>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</si>
  <si>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</si>
  <si>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</si>
  <si>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</si>
  <si>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</si>
  <si>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</si>
  <si>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</si>
  <si>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</si>
  <si>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</si>
  <si>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</si>
  <si>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</si>
  <si>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</si>
  <si>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</si>
  <si>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</si>
  <si>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</si>
  <si>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</si>
  <si>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</si>
  <si>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</si>
  <si>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</si>
  <si>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</si>
  <si>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</si>
  <si>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</si>
  <si>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</si>
  <si>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</si>
  <si>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</si>
  <si>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</si>
  <si>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</si>
  <si>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</si>
  <si>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</si>
  <si>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</si>
  <si>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</si>
  <si>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</si>
  <si>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</si>
  <si>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</si>
  <si>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</si>
  <si>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</si>
  <si>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</si>
  <si>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</si>
  <si>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</si>
  <si>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</si>
  <si>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</si>
  <si>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</si>
  <si>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</si>
  <si>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</si>
  <si>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</si>
  <si>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</si>
  <si>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</si>
  <si>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</si>
  <si>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</si>
  <si>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</si>
  <si>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</si>
  <si>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</si>
  <si>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</si>
  <si>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</si>
  <si>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</si>
  <si>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</si>
  <si>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</si>
  <si>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</si>
  <si>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</si>
  <si>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</si>
  <si>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</si>
  <si>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</si>
  <si>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</si>
  <si>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</si>
  <si>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</si>
  <si>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</si>
  <si>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</si>
  <si>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</si>
  <si>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</si>
  <si>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</si>
  <si>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</si>
  <si>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</si>
  <si>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</si>
  <si>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</si>
  <si>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</si>
  <si>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</si>
  <si>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</si>
  <si>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</si>
  <si>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</si>
  <si>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</si>
  <si>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</si>
  <si>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</si>
  <si>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</si>
  <si>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</si>
  <si>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</si>
  <si>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</si>
  <si>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</si>
  <si>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</si>
  <si>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</si>
  <si>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</si>
  <si>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</si>
  <si>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</si>
  <si>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</si>
  <si>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</si>
  <si>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</si>
  <si>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</si>
  <si>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</si>
  <si>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</si>
  <si>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</si>
  <si>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</si>
  <si>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</si>
  <si>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</si>
  <si>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</si>
  <si>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</si>
  <si>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</si>
  <si>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</si>
  <si>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</si>
  <si>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</si>
  <si>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</si>
  <si>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</si>
  <si>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</si>
  <si>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</si>
  <si>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</si>
  <si>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</si>
  <si>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</si>
  <si>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</si>
  <si>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</si>
  <si>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</si>
  <si>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</si>
  <si>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</si>
  <si>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</si>
  <si>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</si>
  <si>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</si>
  <si>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</si>
  <si>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</si>
  <si>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</si>
  <si>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</si>
  <si>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</si>
  <si>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</si>
  <si>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</si>
  <si>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</si>
  <si>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</si>
  <si>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</si>
  <si>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</si>
  <si>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</si>
  <si>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</si>
  <si>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</si>
  <si>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</si>
  <si>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</si>
  <si>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</si>
  <si>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</si>
  <si>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</si>
  <si>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</si>
  <si>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</si>
  <si>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</si>
  <si>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</si>
  <si>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</si>
  <si>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</si>
  <si>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</si>
  <si>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</si>
  <si>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</si>
  <si>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</si>
  <si>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</si>
  <si>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</si>
  <si>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</si>
  <si>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</si>
  <si>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</si>
  <si>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</si>
  <si>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</si>
  <si>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</si>
  <si>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</si>
  <si>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</si>
  <si>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</si>
  <si>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</si>
  <si>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</si>
  <si>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</si>
  <si>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</si>
  <si>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</si>
  <si>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</si>
  <si>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</si>
  <si>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</si>
  <si>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</si>
  <si>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</si>
  <si>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</si>
  <si>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</si>
  <si>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</si>
  <si>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</si>
  <si>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</si>
  <si>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</si>
  <si>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</si>
  <si>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</si>
  <si>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</si>
  <si>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</si>
  <si>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</si>
  <si>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</si>
  <si>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</si>
  <si>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</si>
  <si>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</si>
  <si>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</si>
  <si>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</si>
  <si>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</si>
  <si>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</si>
  <si>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</si>
  <si>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</si>
  <si>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</si>
  <si>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</si>
  <si>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</si>
  <si>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</si>
  <si>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</si>
  <si>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</si>
  <si>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</si>
  <si>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</si>
  <si>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</si>
  <si>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</si>
  <si>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</si>
  <si>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</si>
  <si>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</si>
  <si>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</si>
  <si>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</si>
  <si>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</si>
  <si>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</si>
  <si>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</si>
  <si>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</si>
  <si>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</si>
  <si>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</si>
  <si>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</si>
  <si>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</si>
  <si>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</si>
  <si>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</si>
  <si>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</si>
  <si>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</si>
  <si>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</si>
  <si>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</si>
  <si>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</si>
  <si>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</si>
  <si>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</si>
  <si>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</si>
  <si>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</si>
  <si>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</si>
  <si>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</si>
  <si>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</si>
  <si>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</si>
  <si>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</si>
  <si>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</si>
  <si>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</si>
  <si>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</si>
  <si>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</si>
  <si>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</si>
  <si>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</si>
  <si>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</si>
  <si>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</si>
  <si>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</si>
  <si>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</si>
  <si>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</si>
  <si>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</si>
  <si>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</si>
  <si>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</si>
  <si>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</si>
  <si>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</si>
  <si>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</si>
  <si>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</si>
  <si>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</si>
  <si>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</si>
  <si>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</si>
  <si>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</si>
  <si>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</si>
  <si>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</si>
  <si>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</si>
  <si>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</si>
  <si>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</si>
  <si>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</si>
  <si>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</si>
  <si>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</si>
  <si>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</si>
  <si>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</si>
  <si>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</si>
  <si>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</si>
  <si>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</si>
  <si>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</si>
  <si>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</si>
  <si>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</si>
  <si>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</si>
  <si>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</si>
  <si>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</si>
  <si>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</si>
  <si>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</si>
  <si>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</si>
  <si>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</si>
  <si>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</si>
  <si>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</si>
  <si>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</si>
  <si>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</si>
  <si>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</si>
  <si>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</si>
  <si>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</si>
  <si>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</si>
  <si>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</si>
  <si>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</si>
  <si>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</si>
  <si>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</si>
  <si>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</si>
  <si>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</si>
  <si>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</si>
  <si>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</si>
  <si>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</si>
  <si>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</si>
  <si>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</si>
  <si>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</si>
  <si>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</si>
  <si>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</si>
  <si>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</si>
  <si>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</si>
  <si>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</si>
  <si>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</si>
  <si>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</si>
  <si>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</si>
  <si>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</si>
  <si>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</si>
  <si>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</si>
  <si>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</si>
  <si>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</si>
  <si>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</si>
  <si>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</si>
  <si>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</si>
  <si>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</si>
  <si>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</si>
  <si>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</si>
  <si>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</si>
  <si>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</si>
  <si>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</si>
  <si>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</si>
  <si>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</si>
  <si>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</si>
  <si>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</si>
  <si>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</si>
  <si>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</si>
  <si>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</si>
  <si>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</si>
  <si>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</si>
  <si>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</si>
  <si>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</si>
  <si>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</si>
  <si>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</si>
  <si>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</si>
  <si>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</si>
  <si>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</si>
  <si>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</si>
  <si>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</si>
  <si>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</si>
  <si>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</si>
  <si>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</si>
  <si>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</si>
  <si>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</si>
  <si>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</si>
  <si>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</si>
  <si>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</si>
  <si>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</si>
  <si>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</si>
  <si>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</si>
  <si>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</si>
  <si>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</si>
  <si>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</si>
  <si>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</si>
  <si>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</si>
  <si>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</si>
  <si>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</si>
  <si>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</si>
  <si>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</si>
  <si>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</si>
  <si>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</si>
  <si>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</si>
  <si>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</si>
  <si>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</si>
  <si>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</si>
  <si>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</si>
  <si>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</si>
  <si>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</si>
  <si>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</si>
  <si>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</si>
  <si>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</si>
  <si>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</si>
  <si>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</si>
  <si>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</si>
  <si>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</si>
  <si>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</si>
  <si>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</si>
  <si>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</si>
  <si>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</si>
  <si>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</si>
  <si>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</si>
  <si>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</si>
  <si>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</si>
  <si>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</si>
  <si>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</si>
  <si>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</si>
  <si>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</si>
  <si>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</si>
  <si>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</si>
  <si>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</si>
  <si>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</si>
  <si>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</si>
  <si>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</si>
  <si>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</si>
  <si>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</si>
  <si>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</si>
  <si>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</si>
  <si>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</si>
  <si>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</si>
  <si>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</si>
  <si>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</si>
  <si>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</si>
  <si>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</si>
  <si>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</si>
  <si>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</si>
  <si>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</si>
  <si>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</si>
  <si>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</si>
  <si>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</si>
  <si>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</si>
  <si>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</si>
  <si>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</si>
  <si>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</si>
  <si>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</si>
  <si>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</si>
  <si>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</si>
  <si>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</si>
  <si>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</si>
  <si>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</si>
  <si>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</si>
  <si>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</si>
  <si>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</si>
  <si>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</si>
  <si>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</si>
  <si>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</si>
  <si>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</si>
  <si>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</si>
  <si>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</si>
  <si>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</si>
  <si>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</si>
  <si>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</si>
  <si>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</si>
  <si>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</si>
  <si>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</si>
  <si>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</si>
  <si>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</si>
  <si>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</si>
  <si>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</si>
  <si>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</si>
  <si>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</si>
  <si>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</si>
  <si>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</si>
  <si>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</si>
  <si>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</si>
  <si>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</si>
  <si>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</si>
  <si>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</si>
  <si>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</si>
  <si>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</si>
  <si>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</si>
  <si>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</si>
  <si>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</si>
  <si>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</si>
  <si>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</si>
  <si>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</si>
  <si>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</si>
  <si>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</si>
  <si>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</si>
  <si>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</si>
  <si>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</si>
  <si>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</si>
  <si>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</si>
  <si>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</si>
  <si>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</si>
  <si>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</si>
  <si>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</si>
  <si>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</si>
  <si>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</si>
  <si>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</si>
  <si>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</si>
  <si>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</si>
  <si>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</si>
  <si>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</si>
  <si>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</si>
  <si>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</si>
  <si>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</si>
  <si>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</si>
  <si>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</si>
  <si>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</si>
  <si>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</si>
  <si>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</si>
  <si>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</si>
  <si>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</si>
  <si>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</si>
  <si>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</si>
  <si>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</si>
  <si>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</si>
  <si>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</si>
  <si>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</si>
  <si>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</si>
  <si>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</si>
  <si>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</si>
  <si>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</si>
  <si>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</si>
  <si>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</si>
  <si>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</si>
  <si>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</si>
  <si>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</si>
  <si>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</si>
  <si>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</si>
  <si>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</si>
  <si>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</si>
  <si>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</si>
  <si>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</si>
  <si>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</si>
  <si>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</si>
  <si>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</si>
  <si>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</si>
  <si>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</si>
  <si>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</si>
  <si>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</si>
  <si>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</si>
  <si>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</si>
  <si>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</si>
  <si>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</si>
  <si>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</si>
  <si>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</si>
  <si>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</si>
  <si>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</si>
  <si>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</si>
  <si>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</si>
  <si>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</si>
  <si>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</si>
  <si>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</si>
  <si>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</si>
  <si>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</si>
  <si>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</si>
  <si>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</si>
  <si>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</si>
  <si>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</si>
  <si>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</si>
  <si>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</si>
  <si>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</si>
  <si>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</si>
  <si>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</si>
  <si>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</si>
  <si>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</si>
  <si>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</si>
  <si>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</si>
  <si>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</si>
  <si>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</si>
  <si>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</si>
  <si>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</si>
  <si>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</si>
  <si>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</si>
  <si>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</si>
  <si>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</si>
  <si>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</si>
  <si>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</si>
  <si>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</si>
  <si>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</si>
  <si>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</si>
  <si>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</si>
  <si>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</si>
  <si>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</si>
  <si>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</si>
  <si>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</si>
  <si>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</si>
  <si>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</si>
  <si>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</si>
  <si>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</si>
  <si>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</si>
  <si>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</si>
  <si>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</si>
  <si>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</si>
  <si>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</si>
  <si>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</si>
  <si>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</si>
  <si>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</si>
  <si>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</si>
  <si>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</si>
  <si>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</si>
  <si>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</si>
  <si>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</si>
  <si>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</si>
  <si>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</si>
  <si>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</si>
  <si>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</si>
  <si>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</si>
  <si>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</si>
  <si>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</si>
  <si>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</si>
  <si>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</si>
  <si>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</si>
  <si>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</si>
  <si>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</si>
  <si>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</si>
  <si>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</si>
  <si>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</si>
  <si>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</si>
  <si>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</si>
  <si>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</si>
  <si>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</si>
  <si>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</si>
  <si>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</si>
  <si>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</si>
  <si>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</si>
  <si>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</si>
  <si>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</si>
  <si>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</si>
  <si>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</si>
  <si>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</si>
  <si>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</si>
  <si>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</si>
  <si>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</si>
  <si>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</si>
  <si>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</si>
  <si>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</si>
  <si>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</si>
  <si>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</si>
  <si>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</si>
  <si>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</si>
  <si>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</si>
  <si>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</si>
  <si>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</si>
  <si>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</si>
  <si>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</si>
  <si>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</si>
  <si>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</si>
  <si>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</si>
  <si>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</si>
  <si>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</si>
  <si>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</si>
  <si>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</si>
  <si>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</si>
  <si>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</si>
  <si>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</si>
  <si>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</si>
  <si>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</si>
  <si>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</si>
  <si>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</si>
  <si>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</si>
  <si>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</si>
  <si>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</si>
  <si>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</si>
  <si>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</si>
  <si>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</si>
  <si>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</si>
  <si>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</si>
  <si>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</si>
  <si>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</si>
  <si>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</si>
  <si>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</si>
  <si>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</si>
  <si>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</si>
  <si>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</si>
  <si>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</si>
  <si>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</si>
  <si>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</si>
  <si>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</si>
  <si>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</si>
  <si>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</si>
  <si>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</si>
  <si>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</si>
  <si>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</si>
  <si>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</si>
  <si>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</si>
  <si>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</si>
  <si>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</si>
  <si>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</si>
  <si>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</si>
  <si>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</si>
  <si>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</si>
  <si>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</si>
  <si>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</si>
  <si>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</si>
  <si>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</si>
  <si>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</si>
  <si>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</si>
  <si>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</si>
  <si>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</si>
  <si>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</si>
  <si>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</si>
  <si>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</si>
  <si>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</si>
  <si>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</si>
  <si>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</si>
  <si>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</si>
  <si>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</si>
  <si>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</si>
  <si>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</si>
  <si>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</si>
  <si>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</si>
  <si>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</si>
  <si>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</si>
  <si>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</si>
  <si>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</si>
  <si>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</si>
  <si>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</si>
  <si>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</si>
  <si>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</si>
  <si>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</si>
  <si>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</si>
  <si>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</si>
  <si>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</si>
  <si>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</si>
  <si>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</si>
  <si>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</si>
  <si>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</si>
  <si>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</si>
  <si>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</si>
  <si>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</si>
  <si>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</si>
  <si>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</si>
  <si>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</si>
  <si>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</si>
  <si>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</si>
  <si>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</si>
  <si>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</si>
  <si>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</si>
  <si>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</si>
  <si>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</si>
  <si>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</si>
  <si>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</si>
  <si>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</si>
  <si>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</si>
  <si>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</si>
  <si>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</si>
  <si>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</si>
  <si>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</si>
  <si>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</si>
  <si>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</si>
  <si>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</si>
  <si>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</si>
  <si>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</si>
  <si>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</si>
  <si>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</si>
  <si>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</si>
  <si>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</si>
  <si>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</si>
  <si>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</si>
  <si>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</si>
  <si>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</si>
  <si>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</si>
  <si>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</si>
  <si>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</si>
  <si>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</si>
  <si>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</si>
  <si>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</si>
  <si>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</si>
  <si>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</si>
  <si>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</si>
  <si>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</si>
  <si>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</si>
  <si>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</si>
  <si>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</si>
  <si>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</si>
  <si>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</si>
  <si>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</si>
  <si>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</si>
  <si>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</si>
  <si>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</si>
  <si>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</si>
  <si>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</si>
  <si>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</si>
  <si>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</si>
  <si>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</si>
  <si>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</si>
  <si>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</si>
  <si>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</si>
  <si>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</si>
  <si>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</si>
  <si>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</si>
  <si>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</si>
  <si>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</si>
  <si>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</si>
  <si>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</si>
  <si>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</si>
  <si>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</si>
  <si>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</si>
  <si>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</si>
  <si>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</si>
  <si>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</si>
  <si>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</si>
  <si>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</si>
  <si>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</si>
  <si>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</si>
  <si>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</si>
  <si>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</si>
  <si>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</si>
  <si>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</si>
  <si>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</si>
  <si>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</si>
  <si>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</si>
  <si>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</si>
  <si>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</si>
  <si>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</si>
  <si>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</si>
  <si>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</si>
  <si>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</si>
  <si>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</si>
  <si>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</si>
  <si>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</si>
  <si>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</si>
  <si>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</si>
  <si>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</si>
  <si>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</si>
  <si>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</si>
  <si>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</si>
  <si>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</si>
  <si>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</si>
  <si>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</si>
  <si>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</si>
  <si>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</si>
  <si>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</si>
  <si>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</si>
  <si>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</si>
  <si>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</si>
  <si>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</si>
  <si>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</si>
  <si>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</si>
  <si>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</si>
  <si>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</si>
  <si>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</si>
  <si>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</si>
  <si>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</si>
  <si>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</si>
  <si>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</si>
  <si>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</si>
  <si>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</si>
  <si>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</si>
  <si>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</si>
  <si>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</si>
  <si>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</si>
  <si>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</si>
  <si>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</si>
  <si>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</si>
  <si>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</si>
  <si>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</si>
  <si>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</si>
  <si>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</si>
  <si>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</si>
  <si>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</si>
  <si>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</si>
  <si>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</si>
  <si>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</si>
  <si>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</si>
  <si>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</si>
  <si>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</si>
  <si>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</si>
  <si>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</si>
  <si>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</si>
  <si>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</si>
  <si>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</si>
  <si>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</si>
  <si>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</si>
  <si>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</si>
  <si>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</si>
  <si>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</si>
  <si>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</si>
  <si>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</si>
  <si>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</si>
  <si>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</si>
  <si>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</si>
  <si>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</si>
  <si>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</si>
  <si>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</si>
  <si>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</si>
  <si>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</si>
  <si>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</si>
  <si>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</si>
  <si>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</si>
  <si>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</si>
  <si>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</si>
  <si>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</si>
  <si>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</si>
  <si>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</si>
  <si>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</si>
  <si>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</si>
  <si>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</si>
  <si>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</si>
  <si>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</si>
  <si>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</si>
  <si>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</si>
  <si>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</si>
  <si>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</si>
  <si>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</si>
  <si>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</si>
  <si>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</si>
  <si>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</si>
  <si>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</si>
  <si>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</si>
  <si>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</si>
  <si>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</si>
  <si>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</si>
  <si>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</si>
  <si>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</si>
  <si>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</si>
  <si>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</si>
  <si>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</si>
  <si>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</si>
  <si>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</si>
  <si>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</si>
  <si>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</si>
  <si>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</si>
  <si>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</si>
  <si>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</si>
  <si>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</si>
  <si>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</si>
  <si>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</si>
  <si>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</si>
  <si>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</si>
  <si>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</si>
  <si>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</si>
  <si>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</si>
  <si>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</si>
  <si>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</si>
  <si>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</si>
  <si>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</si>
  <si>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</si>
  <si>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</si>
  <si>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</si>
  <si>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</si>
  <si>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</si>
  <si>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</si>
  <si>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</si>
  <si>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</si>
  <si>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</si>
  <si>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</si>
  <si>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</si>
  <si>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</si>
  <si>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</si>
  <si>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</si>
  <si>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</si>
  <si>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</si>
  <si>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</si>
  <si>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</si>
  <si>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</si>
  <si>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</si>
  <si>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</si>
  <si>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</si>
  <si>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</si>
  <si>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</si>
  <si>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</si>
  <si>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</si>
  <si>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</si>
  <si>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</si>
  <si>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</si>
  <si>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</si>
  <si>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</si>
  <si>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</si>
  <si>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</si>
  <si>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</si>
  <si>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</si>
  <si>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</si>
  <si>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</si>
  <si>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</si>
  <si>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</si>
  <si>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</si>
  <si>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</si>
  <si>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</si>
  <si>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</si>
  <si>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</si>
  <si>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</si>
  <si>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</si>
  <si>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</si>
  <si>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</si>
  <si>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</si>
  <si>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</si>
  <si>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</si>
  <si>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</si>
  <si>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</si>
  <si>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</si>
  <si>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</si>
  <si>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</si>
  <si>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</si>
  <si>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</si>
  <si>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</si>
  <si>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</si>
  <si>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</si>
  <si>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</si>
  <si>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</si>
  <si>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</si>
  <si>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</si>
  <si>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</si>
  <si>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</si>
  <si>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</si>
  <si>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</si>
  <si>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</si>
  <si>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</si>
  <si>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</si>
  <si>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</si>
  <si>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</si>
  <si>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</si>
  <si>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</si>
  <si>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</si>
  <si>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</si>
  <si>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</si>
  <si>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</si>
  <si>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</si>
  <si>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</si>
  <si>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</si>
  <si>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</si>
  <si>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</si>
  <si>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</si>
  <si>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</si>
  <si>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</si>
  <si>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</si>
  <si>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</si>
  <si>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</si>
  <si>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</si>
  <si>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</si>
  <si>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</si>
  <si>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</si>
  <si>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</si>
  <si>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</si>
  <si>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</si>
  <si>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</si>
  <si>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</si>
  <si>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</si>
  <si>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</si>
  <si>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</si>
  <si>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</si>
  <si>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</si>
  <si>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</si>
  <si>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</si>
  <si>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</si>
  <si>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</si>
  <si>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</si>
  <si>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</si>
  <si>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</si>
  <si>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</si>
  <si>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</si>
  <si>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</si>
  <si>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</si>
  <si>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</si>
  <si>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</si>
  <si>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</si>
  <si>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</si>
  <si>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</si>
  <si>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</si>
  <si>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</si>
  <si>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</si>
  <si>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</si>
  <si>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</si>
  <si>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</si>
  <si>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</si>
  <si>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</si>
  <si>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</si>
  <si>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</si>
  <si>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</si>
  <si>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</si>
  <si>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</si>
  <si>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</si>
  <si>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</si>
  <si>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</si>
  <si>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</si>
  <si>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</si>
  <si>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</si>
  <si>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</si>
  <si>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</si>
  <si>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</si>
  <si>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</si>
  <si>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</si>
  <si>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</si>
  <si>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</si>
  <si>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</si>
  <si>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</si>
  <si>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</si>
  <si>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</si>
  <si>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</si>
  <si>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</si>
  <si>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</si>
  <si>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</si>
  <si>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</si>
  <si>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</si>
  <si>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</si>
  <si>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</si>
  <si>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</si>
  <si>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</si>
  <si>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</si>
  <si>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</si>
  <si>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</si>
  <si>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</si>
  <si>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</si>
  <si>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</si>
  <si>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</si>
  <si>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</si>
  <si>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</si>
  <si>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</si>
  <si>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</si>
  <si>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</si>
  <si>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</si>
  <si>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</si>
  <si>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</si>
  <si>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</si>
  <si>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</si>
  <si>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</si>
  <si>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</si>
  <si>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</si>
  <si>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</si>
  <si>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</si>
  <si>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</si>
  <si>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</si>
  <si>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</si>
  <si>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</si>
  <si>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</si>
  <si>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</si>
  <si>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</si>
  <si>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</si>
  <si>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</si>
  <si>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</si>
  <si>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</si>
  <si>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</si>
  <si>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</si>
  <si>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</si>
  <si>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</si>
  <si>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</si>
  <si>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</si>
  <si>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</si>
  <si>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</si>
  <si>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</si>
  <si>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</si>
  <si>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</si>
  <si>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</si>
  <si>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</si>
  <si>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</si>
  <si>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</si>
  <si>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</si>
  <si>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</si>
  <si>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</si>
  <si>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</si>
  <si>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</si>
  <si>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</si>
  <si>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</si>
  <si>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</si>
  <si>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</si>
  <si>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</si>
  <si>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</si>
  <si>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</si>
  <si>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</si>
  <si>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</si>
  <si>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</si>
  <si>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</si>
  <si>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</si>
  <si>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</si>
  <si>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</si>
  <si>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</si>
  <si>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</si>
  <si>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</si>
  <si>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</si>
  <si>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</si>
  <si>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</si>
  <si>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</si>
  <si>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</si>
  <si>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</si>
  <si>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</si>
  <si>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</si>
  <si>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</si>
  <si>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</si>
  <si>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</si>
  <si>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</si>
  <si>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</si>
  <si>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</si>
  <si>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</si>
  <si>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</si>
  <si>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</si>
  <si>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</si>
  <si>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</si>
  <si>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</si>
  <si>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</si>
  <si>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</si>
  <si>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</si>
  <si>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</si>
  <si>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</si>
  <si>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</si>
  <si>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</si>
  <si>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</si>
  <si>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</si>
  <si>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</si>
  <si>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</si>
  <si>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</si>
  <si>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</si>
  <si>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</si>
  <si>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</si>
  <si>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</si>
  <si>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</si>
  <si>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</si>
  <si>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</si>
  <si>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</si>
  <si>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</si>
  <si>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</si>
  <si>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</si>
  <si>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</si>
  <si>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</si>
  <si>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</si>
  <si>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</si>
  <si>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</si>
  <si>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</si>
  <si>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</si>
  <si>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</si>
  <si>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</si>
  <si>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</si>
  <si>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</si>
  <si>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</si>
  <si>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</si>
  <si>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</si>
  <si>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</si>
  <si>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</si>
  <si>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</si>
  <si>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</si>
  <si>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</si>
  <si>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</si>
  <si>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</si>
  <si>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</si>
  <si>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</si>
  <si>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</si>
  <si>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</si>
  <si>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</si>
  <si>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</si>
  <si>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</si>
  <si>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</si>
  <si>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</si>
  <si>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</si>
  <si>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</si>
  <si>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</si>
  <si>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</si>
  <si>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</si>
  <si>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</si>
  <si>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</si>
  <si>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</si>
  <si>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</si>
  <si>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</si>
  <si>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</si>
  <si>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</si>
  <si>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</si>
  <si>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</si>
  <si>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</si>
  <si>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</si>
  <si>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</si>
  <si>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</si>
  <si>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</si>
  <si>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</si>
  <si>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</si>
  <si>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</si>
  <si>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</si>
  <si>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</si>
  <si>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</si>
  <si>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</si>
  <si>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</si>
  <si>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</si>
  <si>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</si>
  <si>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</si>
  <si>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</si>
  <si>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</si>
  <si>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</si>
  <si>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</si>
  <si>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</si>
  <si>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</si>
  <si>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</si>
  <si>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</si>
  <si>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</si>
  <si>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</si>
  <si>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</si>
  <si>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</si>
  <si>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</si>
  <si>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</si>
  <si>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</si>
  <si>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</si>
  <si>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</si>
  <si>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</si>
  <si>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</si>
  <si>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</si>
  <si>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</si>
  <si>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</si>
  <si>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</si>
  <si>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</si>
  <si>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</si>
  <si>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</si>
  <si>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</si>
  <si>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</si>
  <si>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</si>
  <si>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</si>
  <si>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</si>
  <si>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</si>
  <si>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</si>
  <si>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</si>
  <si>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</si>
  <si>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</si>
  <si>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</si>
  <si>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</si>
  <si>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</si>
  <si>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</si>
  <si>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</si>
  <si>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</si>
  <si>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</si>
  <si>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</si>
  <si>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</si>
  <si>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</si>
  <si>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</si>
  <si>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</si>
  <si>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</si>
  <si>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</si>
  <si>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</si>
  <si>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</si>
  <si>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</si>
  <si>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</si>
  <si>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</si>
  <si>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</si>
  <si>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</si>
  <si>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</si>
  <si>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</si>
  <si>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</si>
  <si>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</si>
  <si>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</si>
  <si>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</si>
  <si>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</si>
  <si>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</si>
  <si>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</si>
  <si>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</si>
  <si>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</si>
  <si>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</si>
  <si>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</si>
  <si>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</si>
  <si>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</si>
  <si>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</si>
  <si>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</si>
  <si>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</si>
  <si>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</si>
  <si>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</si>
  <si>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</si>
  <si>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</si>
  <si>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</si>
  <si>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</si>
  <si>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</si>
  <si>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</si>
  <si>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</si>
  <si>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</si>
  <si>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</si>
  <si>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</si>
  <si>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</si>
  <si>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</si>
  <si>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</si>
  <si>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</si>
  <si>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</si>
  <si>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</si>
  <si>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</si>
  <si>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</si>
  <si>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</si>
  <si>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</si>
  <si>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</si>
  <si>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</si>
  <si>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</si>
  <si>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</si>
  <si>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</si>
  <si>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</si>
  <si>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</si>
  <si>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</si>
  <si>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</si>
  <si>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</si>
  <si>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</si>
  <si>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</si>
  <si>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</si>
  <si>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</si>
  <si>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</si>
  <si>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</si>
  <si>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</si>
  <si>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</si>
  <si>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</si>
  <si>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</si>
  <si>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</si>
  <si>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</si>
  <si>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</si>
  <si>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</si>
  <si>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</si>
  <si>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</si>
  <si>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</si>
  <si>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</si>
  <si>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</si>
  <si>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</si>
  <si>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</si>
  <si>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</si>
  <si>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</si>
  <si>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</si>
  <si>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</si>
  <si>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</si>
  <si>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</si>
  <si>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</si>
  <si>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</si>
  <si>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</si>
  <si>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</si>
  <si>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</si>
  <si>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</si>
  <si>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</si>
  <si>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</si>
  <si>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</si>
  <si>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</si>
  <si>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</si>
  <si>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</si>
  <si>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</si>
  <si>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</si>
  <si>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</si>
  <si>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</si>
  <si>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</si>
  <si>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</si>
  <si>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</si>
  <si>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</si>
  <si>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</si>
  <si>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</si>
  <si>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</si>
  <si>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</si>
  <si>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</si>
  <si>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</si>
  <si>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</si>
  <si>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</si>
  <si>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</si>
  <si>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</si>
  <si>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</si>
  <si>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</si>
  <si>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</si>
  <si>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</si>
  <si>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</si>
  <si>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</si>
  <si>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</si>
  <si>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</si>
  <si>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</si>
  <si>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</si>
  <si>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</si>
  <si>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</si>
  <si>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</si>
  <si>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</si>
  <si>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</si>
  <si>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</si>
  <si>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</si>
  <si>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</si>
  <si>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</si>
  <si>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</si>
  <si>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</si>
  <si>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</si>
  <si>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</si>
  <si>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</si>
  <si>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</si>
  <si>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</si>
  <si>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</si>
  <si>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</si>
  <si>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</si>
  <si>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</si>
  <si>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</si>
  <si>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</si>
  <si>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</si>
  <si>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</si>
  <si>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</si>
  <si>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</si>
  <si>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</si>
  <si>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</si>
  <si>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</si>
  <si>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</si>
  <si>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</si>
  <si>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</si>
  <si>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</si>
  <si>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</si>
  <si>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</si>
  <si>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</si>
  <si>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</si>
  <si>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</si>
  <si>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</si>
  <si>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</si>
  <si>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</si>
  <si>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</si>
  <si>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</si>
  <si>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</si>
  <si>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</si>
  <si>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</si>
  <si>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</si>
  <si>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</si>
  <si>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</si>
  <si>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</si>
  <si>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</si>
  <si>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</si>
  <si>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</si>
  <si>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</si>
  <si>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</si>
  <si>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</si>
  <si>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</si>
  <si>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</si>
  <si>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</si>
  <si>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</si>
  <si>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</si>
  <si>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</si>
  <si>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</si>
  <si>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</si>
  <si>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</si>
  <si>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</si>
  <si>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</si>
  <si>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</si>
  <si>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</si>
  <si>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</si>
  <si>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</si>
  <si>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</si>
  <si>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</si>
  <si>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</si>
  <si>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</si>
  <si>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</si>
  <si>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</si>
  <si>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</si>
  <si>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</si>
  <si>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</si>
  <si>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</si>
  <si>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</si>
  <si>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</si>
  <si>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</si>
  <si>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</si>
  <si>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</si>
  <si>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</si>
  <si>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</si>
  <si>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</si>
  <si>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</si>
  <si>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</si>
  <si>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</si>
  <si>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</si>
  <si>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</si>
  <si>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</si>
  <si>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</si>
  <si>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</si>
  <si>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</si>
  <si>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</si>
  <si>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</si>
  <si>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</si>
  <si>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</si>
  <si>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</si>
  <si>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</si>
  <si>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</si>
  <si>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</si>
  <si>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</si>
  <si>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</si>
  <si>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</si>
  <si>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</si>
  <si>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</si>
  <si>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</si>
  <si>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</si>
  <si>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</si>
  <si>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</si>
  <si>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</si>
  <si>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</si>
  <si>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</si>
  <si>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</si>
  <si>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</si>
  <si>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</si>
  <si>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</si>
  <si>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</si>
  <si>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</si>
  <si>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</si>
  <si>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</si>
  <si>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</si>
  <si>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</si>
  <si>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</si>
  <si>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</si>
  <si>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</si>
  <si>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</si>
  <si>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</si>
  <si>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</si>
  <si>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</si>
  <si>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</si>
  <si>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</si>
  <si>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</si>
  <si>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</si>
  <si>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</si>
  <si>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</si>
  <si>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</si>
  <si>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</si>
  <si>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</si>
  <si>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</si>
  <si>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</si>
  <si>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</si>
  <si>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</si>
  <si>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</si>
  <si>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</si>
  <si>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</si>
  <si>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</si>
  <si>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</si>
  <si>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</si>
  <si>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</si>
  <si>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</si>
  <si>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</si>
  <si>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</si>
  <si>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</si>
  <si>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</si>
  <si>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</si>
  <si>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</si>
  <si>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</si>
  <si>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</si>
  <si>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</si>
  <si>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</si>
  <si>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</si>
  <si>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</si>
  <si>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</si>
  <si>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</si>
  <si>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</si>
  <si>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</si>
  <si>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</si>
  <si>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</si>
  <si>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</si>
  <si>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</si>
  <si>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</si>
  <si>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</si>
  <si>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</si>
  <si>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</si>
  <si>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</si>
  <si>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</si>
  <si>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</si>
  <si>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</si>
  <si>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</si>
  <si>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</si>
  <si>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</si>
  <si>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</si>
  <si>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</si>
  <si>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</si>
  <si>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</si>
  <si>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</si>
  <si>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</si>
  <si>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</si>
  <si>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</si>
  <si>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</si>
  <si>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</si>
  <si>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</si>
  <si>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</si>
  <si>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</si>
  <si>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</si>
  <si>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</si>
  <si>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</si>
  <si>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</si>
  <si>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</si>
  <si>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</si>
  <si>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</si>
  <si>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</si>
  <si>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</si>
  <si>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</si>
  <si>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</si>
  <si>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</si>
  <si>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</si>
  <si>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</si>
  <si>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</si>
  <si>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</si>
  <si>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</si>
  <si>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</si>
  <si>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</si>
  <si>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</si>
  <si>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</si>
  <si>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</si>
  <si>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</si>
  <si>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</si>
  <si>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</si>
  <si>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</si>
  <si>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</si>
  <si>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</si>
  <si>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</si>
  <si>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</si>
  <si>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</si>
  <si>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</si>
  <si>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</si>
  <si>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</si>
  <si>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</si>
  <si>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</si>
  <si>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</si>
  <si>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</si>
  <si>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</si>
  <si>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</si>
  <si>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</si>
  <si>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</si>
  <si>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</si>
  <si>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</si>
  <si>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</si>
  <si>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</si>
  <si>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</si>
  <si>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</si>
  <si>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</si>
  <si>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</si>
  <si>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</si>
  <si>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</si>
  <si>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</si>
  <si>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</si>
  <si>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</si>
  <si>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</si>
  <si>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</si>
  <si>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</si>
  <si>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</si>
  <si>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</si>
  <si>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</si>
  <si>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</si>
  <si>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</si>
  <si>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</si>
  <si>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</si>
  <si>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</si>
  <si>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</si>
  <si>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</si>
  <si>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</si>
  <si>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</si>
  <si>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</si>
  <si>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</si>
  <si>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</si>
  <si>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</si>
  <si>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</si>
  <si>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</si>
  <si>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</si>
  <si>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</si>
  <si>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</si>
  <si>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</si>
  <si>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</si>
  <si>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</si>
  <si>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</si>
  <si>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</si>
  <si>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</si>
  <si>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</si>
  <si>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</si>
  <si>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</si>
  <si>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</si>
  <si>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</si>
  <si>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</si>
  <si>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</si>
  <si>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</si>
  <si>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</si>
  <si>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</si>
  <si>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</si>
  <si>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</si>
  <si>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</si>
  <si>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</si>
  <si>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</si>
  <si>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</si>
  <si>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</si>
  <si>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</si>
  <si>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</si>
  <si>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</si>
  <si>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</si>
  <si>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</si>
  <si>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</si>
  <si>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</si>
  <si>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</si>
  <si>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</si>
  <si>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</si>
  <si>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</si>
  <si>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</si>
  <si>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</si>
  <si>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</si>
  <si>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</si>
  <si>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</si>
  <si>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</si>
  <si>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</si>
  <si>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</si>
  <si>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</si>
  <si>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</si>
  <si>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</si>
  <si>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</si>
  <si>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</si>
  <si>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</si>
  <si>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</si>
  <si>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</si>
  <si>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</si>
  <si>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</si>
  <si>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</si>
  <si>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</si>
  <si>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</si>
  <si>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</si>
  <si>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</si>
  <si>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</si>
  <si>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</si>
  <si>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</si>
  <si>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</si>
  <si>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</si>
  <si>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</si>
  <si>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</si>
  <si>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</si>
  <si>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</si>
  <si>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</si>
  <si>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</si>
  <si>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</si>
  <si>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</si>
  <si>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</si>
  <si>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</si>
  <si>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</si>
  <si>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</si>
  <si>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</si>
  <si>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</si>
  <si>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</si>
  <si>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</si>
  <si>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</si>
  <si>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</si>
  <si>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</si>
  <si>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</si>
  <si>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</si>
  <si>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</si>
  <si>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</si>
  <si>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</si>
  <si>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</si>
  <si>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</si>
  <si>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</si>
  <si>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</si>
  <si>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</si>
  <si>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</si>
  <si>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</si>
  <si>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</si>
  <si>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</si>
  <si>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</si>
  <si>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</si>
  <si>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</si>
  <si>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</si>
  <si>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</si>
  <si>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</si>
  <si>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</si>
  <si>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</si>
  <si>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</si>
  <si>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</si>
  <si>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</si>
  <si>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</si>
  <si>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</si>
  <si>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</si>
  <si>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</si>
  <si>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</si>
  <si>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</si>
  <si>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</si>
  <si>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</si>
  <si>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</si>
  <si>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</si>
  <si>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</si>
  <si>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</si>
  <si>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</si>
  <si>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</si>
  <si>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</si>
  <si>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</si>
  <si>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</si>
  <si>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</si>
  <si>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</si>
  <si>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</si>
  <si>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</si>
  <si>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</si>
  <si>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</si>
  <si>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</si>
  <si>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</si>
  <si>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</si>
  <si>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</si>
  <si>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</si>
  <si>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</si>
  <si>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</si>
  <si>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</si>
  <si>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</si>
  <si>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</si>
  <si>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</si>
  <si>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</si>
  <si>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</si>
  <si>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</si>
  <si>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</si>
  <si>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</si>
  <si>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</si>
  <si>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</si>
  <si>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</si>
  <si>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</si>
  <si>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</si>
  <si>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</si>
  <si>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</si>
  <si>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</si>
  <si>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</si>
  <si>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</si>
  <si>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</si>
  <si>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</si>
  <si>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</si>
  <si>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</si>
  <si>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</si>
  <si>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</si>
  <si>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</si>
  <si>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</si>
  <si>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</si>
  <si>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</si>
  <si>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</si>
  <si>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</si>
  <si>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</si>
  <si>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</si>
  <si>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</si>
  <si>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</si>
  <si>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</si>
  <si>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</si>
  <si>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</si>
  <si>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</si>
  <si>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</si>
  <si>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</si>
  <si>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</si>
  <si>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</si>
  <si>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</si>
  <si>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</si>
  <si>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</si>
  <si>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</si>
  <si>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</si>
  <si>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</si>
  <si>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</si>
  <si>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</si>
  <si>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</si>
  <si>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</si>
  <si>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</si>
  <si>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</si>
  <si>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</si>
  <si>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</si>
  <si>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</si>
  <si>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</si>
  <si>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</si>
  <si>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</si>
  <si>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</si>
  <si>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</si>
  <si>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</si>
  <si>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</si>
  <si>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</si>
  <si>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</si>
  <si>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</si>
  <si>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</si>
  <si>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</si>
  <si>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</si>
  <si>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</si>
  <si>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</si>
  <si>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</si>
  <si>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</si>
  <si>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</si>
  <si>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</si>
  <si>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</si>
  <si>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</si>
  <si>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</si>
  <si>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</si>
  <si>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</si>
  <si>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</si>
  <si>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</si>
  <si>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</si>
  <si>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</si>
  <si>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</si>
  <si>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</si>
  <si>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</si>
  <si>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</si>
  <si>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</si>
  <si>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</si>
  <si>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</si>
  <si>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</si>
  <si>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</si>
  <si>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</si>
  <si>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</si>
  <si>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</si>
  <si>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</si>
  <si>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</si>
  <si>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</si>
  <si>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</si>
  <si>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</si>
  <si>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</si>
  <si>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</si>
  <si>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</si>
  <si>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</si>
  <si>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</si>
  <si>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</si>
  <si>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</si>
  <si>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</si>
  <si>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</si>
  <si>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</si>
  <si>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</si>
  <si>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</si>
  <si>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</si>
  <si>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</si>
  <si>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</si>
  <si>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</si>
  <si>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</si>
  <si>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</si>
  <si>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</si>
  <si>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</si>
  <si>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</si>
  <si>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</si>
  <si>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</si>
  <si>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</si>
  <si>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</si>
  <si>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</si>
  <si>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</si>
  <si>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</si>
  <si>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</si>
  <si>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</si>
  <si>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</si>
  <si>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</si>
  <si>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</si>
  <si>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</si>
  <si>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</si>
  <si>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</si>
  <si>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</si>
  <si>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</si>
  <si>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</si>
  <si>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</si>
  <si>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</si>
  <si>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</si>
  <si>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</si>
  <si>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</si>
  <si>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</si>
  <si>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</si>
  <si>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</si>
  <si>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</si>
  <si>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</si>
  <si>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</si>
  <si>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</si>
  <si>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</si>
  <si>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</si>
  <si>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</si>
  <si>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</si>
  <si>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</si>
  <si>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</si>
  <si>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</si>
  <si>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</si>
  <si>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</si>
  <si>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</si>
  <si>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</si>
  <si>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</si>
  <si>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</si>
  <si>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</si>
  <si>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</si>
  <si>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</si>
  <si>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</si>
  <si>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</si>
  <si>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</si>
  <si>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</si>
  <si>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</si>
  <si>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</si>
  <si>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</si>
  <si>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</si>
  <si>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</si>
  <si>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</si>
  <si>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</si>
  <si>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</si>
  <si>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</si>
  <si>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</si>
  <si>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</si>
  <si>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</si>
  <si>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</si>
  <si>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</si>
  <si>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</si>
  <si>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</si>
  <si>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</si>
  <si>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</si>
  <si>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</si>
  <si>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</si>
  <si>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</si>
  <si>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</si>
  <si>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</si>
  <si>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</si>
  <si>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</si>
  <si>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</si>
  <si>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</si>
  <si>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</si>
  <si>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</si>
  <si>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</si>
  <si>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</si>
  <si>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</si>
  <si>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</si>
  <si>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</si>
  <si>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</si>
  <si>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</si>
  <si>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</si>
  <si>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</si>
  <si>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</si>
  <si>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</si>
  <si>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</si>
  <si>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</si>
  <si>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</si>
  <si>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</si>
  <si>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</si>
  <si>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</si>
  <si>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</si>
  <si>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</si>
  <si>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</si>
  <si>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</si>
  <si>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</si>
  <si>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</si>
  <si>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</si>
  <si>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</si>
  <si>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</si>
  <si>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</si>
  <si>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</si>
  <si>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</si>
  <si>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</si>
  <si>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</si>
  <si>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</si>
  <si>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</si>
  <si>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</si>
  <si>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</si>
  <si>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</si>
  <si>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</si>
  <si>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</si>
  <si>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</si>
  <si>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</si>
  <si>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</si>
  <si>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</si>
  <si>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</si>
  <si>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</si>
  <si>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</si>
  <si>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</si>
  <si>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</si>
  <si>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</si>
  <si>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</si>
  <si>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</si>
  <si>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</si>
  <si>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</si>
  <si>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</si>
  <si>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</si>
  <si>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</si>
  <si>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</si>
  <si>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</si>
  <si>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</si>
  <si>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</si>
  <si>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</si>
  <si>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</si>
  <si>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</si>
  <si>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</si>
  <si>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</si>
  <si>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</si>
  <si>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</si>
  <si>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</si>
  <si>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</si>
  <si>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</si>
  <si>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</si>
  <si>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</si>
  <si>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</si>
  <si>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</si>
  <si>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</si>
  <si>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</si>
  <si>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</si>
  <si>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</si>
  <si>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</si>
  <si>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</si>
  <si>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</si>
  <si>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</si>
  <si>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</si>
  <si>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</si>
  <si>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</si>
  <si>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</si>
  <si>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</si>
  <si>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</si>
  <si>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</si>
  <si>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</si>
  <si>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</si>
  <si>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</si>
  <si>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</si>
  <si>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</si>
  <si>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</si>
  <si>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</si>
  <si>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</si>
  <si>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</si>
  <si>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</si>
  <si>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</si>
  <si>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</si>
  <si>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</si>
  <si>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</si>
  <si>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</si>
  <si>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</si>
  <si>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</si>
  <si>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</si>
  <si>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</si>
  <si>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</si>
  <si>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</si>
  <si>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</si>
  <si>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</si>
  <si>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</si>
  <si>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</si>
  <si>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</si>
  <si>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</si>
  <si>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</si>
  <si>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</si>
  <si>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</si>
  <si>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</si>
  <si>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</si>
  <si>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</si>
  <si>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</si>
  <si>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</si>
  <si>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</si>
  <si>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</si>
  <si>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</si>
  <si>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</si>
  <si>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</si>
  <si>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</si>
  <si>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</si>
  <si>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</si>
  <si>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</si>
  <si>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</si>
  <si>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</si>
  <si>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</si>
  <si>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</si>
  <si>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</si>
  <si>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</si>
  <si>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</si>
  <si>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</si>
  <si>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</si>
  <si>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</si>
  <si>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</si>
  <si>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</si>
  <si>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</si>
  <si>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</si>
  <si>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</si>
  <si>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</si>
  <si>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</si>
  <si>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</si>
  <si>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</si>
  <si>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</si>
  <si>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</si>
  <si>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</si>
  <si>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</si>
  <si>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</si>
  <si>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</si>
  <si>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</si>
  <si>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</si>
  <si>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</si>
  <si>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</si>
  <si>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</si>
  <si>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</si>
  <si>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</si>
  <si>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</si>
  <si>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</si>
  <si>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</si>
  <si>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</si>
  <si>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</si>
  <si>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</si>
  <si>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</si>
  <si>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</si>
  <si>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</si>
  <si>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</si>
  <si>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</si>
  <si>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</si>
  <si>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</si>
  <si>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</si>
  <si>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</si>
  <si>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</si>
  <si>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</si>
  <si>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</si>
  <si>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</si>
  <si>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</si>
  <si>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</si>
  <si>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</si>
  <si>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</si>
  <si>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</si>
  <si>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</si>
  <si>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</si>
  <si>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</si>
  <si>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</si>
  <si>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</si>
  <si>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</si>
  <si>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</si>
  <si>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</si>
  <si>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</si>
  <si>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</si>
  <si>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</si>
  <si>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</si>
  <si>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</si>
  <si>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</si>
  <si>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</si>
  <si>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</si>
  <si>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</si>
  <si>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</si>
  <si>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</si>
  <si>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</si>
  <si>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</si>
  <si>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</si>
  <si>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</si>
  <si>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</si>
  <si>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</si>
  <si>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</si>
  <si>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</si>
  <si>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</si>
  <si>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</si>
  <si>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</si>
  <si>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</si>
  <si>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</si>
  <si>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</si>
  <si>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</si>
  <si>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</si>
  <si>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</si>
  <si>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</si>
  <si>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</si>
  <si>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</si>
  <si>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</si>
  <si>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</si>
  <si>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</si>
  <si>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</si>
  <si>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</si>
  <si>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</si>
  <si>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</si>
  <si>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</si>
  <si>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</si>
  <si>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</si>
  <si>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</si>
  <si>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</si>
  <si>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</si>
  <si>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</si>
  <si>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</si>
  <si>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</si>
  <si>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</si>
  <si>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</si>
  <si>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</si>
  <si>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</si>
  <si>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</si>
  <si>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</si>
  <si>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</si>
  <si>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</si>
  <si>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</si>
  <si>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</si>
  <si>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</si>
  <si>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</si>
  <si>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</si>
  <si>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</si>
  <si>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</si>
  <si>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</si>
  <si>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</si>
  <si>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</si>
  <si>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</si>
  <si>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</si>
  <si>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</si>
  <si>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</si>
  <si>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</si>
  <si>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</si>
  <si>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</si>
  <si>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</si>
  <si>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</si>
  <si>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</si>
  <si>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</si>
  <si>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</si>
  <si>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</si>
  <si>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</si>
  <si>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</si>
  <si>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</si>
  <si>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</si>
  <si>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</si>
  <si>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</si>
  <si>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</si>
  <si>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</si>
  <si>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</si>
  <si>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</si>
  <si>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</si>
  <si>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</si>
  <si>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</si>
  <si>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</si>
  <si>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</si>
  <si>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</si>
  <si>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</si>
  <si>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</si>
  <si>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</si>
  <si>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</si>
  <si>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</si>
  <si>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</si>
  <si>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</si>
  <si>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</si>
  <si>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</si>
  <si>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</si>
  <si>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</si>
  <si>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</si>
  <si>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</si>
  <si>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</si>
  <si>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</si>
  <si>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</si>
  <si>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</si>
  <si>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</si>
  <si>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</si>
  <si>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</si>
  <si>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</si>
  <si>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</si>
  <si>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</si>
  <si>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</si>
  <si>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</si>
  <si>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</si>
  <si>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</si>
  <si>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</si>
  <si>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</si>
  <si>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</si>
  <si>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</si>
  <si>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</si>
  <si>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</si>
  <si>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</si>
  <si>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</si>
  <si>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</si>
  <si>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</si>
  <si>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</si>
  <si>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</si>
  <si>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</si>
  <si>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</si>
  <si>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</si>
  <si>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</si>
  <si>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</si>
  <si>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</si>
  <si>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</si>
  <si>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</si>
  <si>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</si>
  <si>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</si>
  <si>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</si>
  <si>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</si>
  <si>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</si>
  <si>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</si>
  <si>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</si>
  <si>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</si>
  <si>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</si>
  <si>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</si>
  <si>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</si>
  <si>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</si>
  <si>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</si>
  <si>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</si>
  <si>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</si>
  <si>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</si>
  <si>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</si>
  <si>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</si>
  <si>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</si>
  <si>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</si>
  <si>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</si>
  <si>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</si>
  <si>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</si>
  <si>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</si>
  <si>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</si>
  <si>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</si>
  <si>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</si>
  <si>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</si>
  <si>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</si>
  <si>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</si>
  <si>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</si>
  <si>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</si>
  <si>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</si>
  <si>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</si>
  <si>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</si>
  <si>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</si>
  <si>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</si>
  <si>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</si>
  <si>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</si>
  <si>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</si>
  <si>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</si>
  <si>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</si>
  <si>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</si>
  <si>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</si>
  <si>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</si>
  <si>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</si>
  <si>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</si>
  <si>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</si>
  <si>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</si>
  <si>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</si>
  <si>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</si>
  <si>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</si>
  <si>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</si>
  <si>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</si>
  <si>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</si>
  <si>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</si>
  <si>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</si>
  <si>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</si>
  <si>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</si>
  <si>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</si>
  <si>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</si>
  <si>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</si>
  <si>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</si>
  <si>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</si>
  <si>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</si>
  <si>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</si>
  <si>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</si>
  <si>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</si>
  <si>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</si>
  <si>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</si>
  <si>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</si>
  <si>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</si>
  <si>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</si>
  <si>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</si>
  <si>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</si>
  <si>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</si>
  <si>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</si>
  <si>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</si>
  <si>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</si>
  <si>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</si>
  <si>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</si>
  <si>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</si>
  <si>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</si>
  <si>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</si>
  <si>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</si>
  <si>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</si>
  <si>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</si>
  <si>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</si>
  <si>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</si>
  <si>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</si>
  <si>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</si>
  <si>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</si>
  <si>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</si>
  <si>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</si>
  <si>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</si>
  <si>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</si>
  <si>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</si>
  <si>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</si>
  <si>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</si>
  <si>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</si>
  <si>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</si>
  <si>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</si>
  <si>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</si>
  <si>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</si>
  <si>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</si>
  <si>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</si>
  <si>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</si>
  <si>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</si>
  <si>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</si>
  <si>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</si>
  <si>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</si>
  <si>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</si>
  <si>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</si>
  <si>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</si>
  <si>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</si>
  <si>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</si>
  <si>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</si>
  <si>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</si>
  <si>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</si>
  <si>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</si>
  <si>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</si>
  <si>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</si>
  <si>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</si>
  <si>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</si>
  <si>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</si>
  <si>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</si>
  <si>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</si>
  <si>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</si>
  <si>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</si>
  <si>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</si>
  <si>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</si>
  <si>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</si>
  <si>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</si>
  <si>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</si>
  <si>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</si>
  <si>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</si>
  <si>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</si>
  <si>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</si>
  <si>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</si>
  <si>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</si>
  <si>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</si>
  <si>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</si>
  <si>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</si>
  <si>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</si>
  <si>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</si>
  <si>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</si>
  <si>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</si>
  <si>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</si>
  <si>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</si>
  <si>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</si>
  <si>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</si>
  <si>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</si>
  <si>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</si>
  <si>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</si>
  <si>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</si>
  <si>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</si>
  <si>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</si>
  <si>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</si>
  <si>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</si>
  <si>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</si>
  <si>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</si>
  <si>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</si>
  <si>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</si>
  <si>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</si>
  <si>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</si>
  <si>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</si>
  <si>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</si>
  <si>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</si>
  <si>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</si>
  <si>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</si>
  <si>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</si>
  <si>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</si>
  <si>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</si>
  <si>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</si>
  <si>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</si>
  <si>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</si>
  <si>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</si>
  <si>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</si>
  <si>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</si>
  <si>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</si>
  <si>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</si>
  <si>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</si>
  <si>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</si>
  <si>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</si>
  <si>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</si>
  <si>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</si>
  <si>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</si>
  <si>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</si>
  <si>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</si>
  <si>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</si>
  <si>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</si>
  <si>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</si>
  <si>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</si>
  <si>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</si>
  <si>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</si>
  <si>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</si>
  <si>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</si>
  <si>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</si>
  <si>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</si>
  <si>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</si>
  <si>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</si>
  <si>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</si>
  <si>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</si>
  <si>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</si>
  <si>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</si>
  <si>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</si>
  <si>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</si>
  <si>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</si>
  <si>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</si>
  <si>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</si>
  <si>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</si>
  <si>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</si>
  <si>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</si>
  <si>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</si>
  <si>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</si>
  <si>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</si>
  <si>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</si>
  <si>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</si>
  <si>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</si>
  <si>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</si>
  <si>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</si>
  <si>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</si>
  <si>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</si>
  <si>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</si>
  <si>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</si>
  <si>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</si>
  <si>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</si>
  <si>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</si>
  <si>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</si>
  <si>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</si>
  <si>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</si>
  <si>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</si>
  <si>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</si>
  <si>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</si>
  <si>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</si>
  <si>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</si>
  <si>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</si>
  <si>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</si>
  <si>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</si>
  <si>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</si>
  <si>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</si>
  <si>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</si>
  <si>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</si>
  <si>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</si>
  <si>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</si>
  <si>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</si>
  <si>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</si>
  <si>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</si>
  <si>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</si>
  <si>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</si>
  <si>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</si>
  <si>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</si>
  <si>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</si>
  <si>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</si>
  <si>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</si>
  <si>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</si>
  <si>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</si>
  <si>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</si>
  <si>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</si>
  <si>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</si>
  <si>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</si>
  <si>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</si>
  <si>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</si>
  <si>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</si>
  <si>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</si>
  <si>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</si>
  <si>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</si>
  <si>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</si>
  <si>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</si>
  <si>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</si>
  <si>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</si>
  <si>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</si>
  <si>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</si>
  <si>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</si>
  <si>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</si>
  <si>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</si>
  <si>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</si>
  <si>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</si>
  <si>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</si>
  <si>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</si>
  <si>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</si>
  <si>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</si>
  <si>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</si>
  <si>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</si>
  <si>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</si>
  <si>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</si>
  <si>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</si>
  <si>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</si>
  <si>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</si>
  <si>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</si>
  <si>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</si>
  <si>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</si>
  <si>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</si>
  <si>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</si>
  <si>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</si>
  <si>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</si>
  <si>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</si>
  <si>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</si>
  <si>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</si>
  <si>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</si>
  <si>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</si>
  <si>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</si>
  <si>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</si>
  <si>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</si>
  <si>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</si>
  <si>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</si>
  <si>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</si>
  <si>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</si>
  <si>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</si>
  <si>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</si>
  <si>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</si>
  <si>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</si>
  <si>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</si>
  <si>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</si>
  <si>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</si>
  <si>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</si>
  <si>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</si>
  <si>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</si>
  <si>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</si>
  <si>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</si>
  <si>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</si>
  <si>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</si>
  <si>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</si>
  <si>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</si>
  <si>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</si>
  <si>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</si>
  <si>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</si>
  <si>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</si>
  <si>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</si>
  <si>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</si>
  <si>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</si>
  <si>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</si>
  <si>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</si>
  <si>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</si>
  <si>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</si>
  <si>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</si>
  <si>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</si>
  <si>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</si>
  <si>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</si>
  <si>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</si>
  <si>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</si>
  <si>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</si>
  <si>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</si>
  <si>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</si>
  <si>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</si>
  <si>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</si>
  <si>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</si>
  <si>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</si>
  <si>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</si>
  <si>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</si>
  <si>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</si>
  <si>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</si>
  <si>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</si>
  <si>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</si>
  <si>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</si>
  <si>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</si>
  <si>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</si>
  <si>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</si>
  <si>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</si>
  <si>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</si>
  <si>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</si>
  <si>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</si>
  <si>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</si>
  <si>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</si>
  <si>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</si>
  <si>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</si>
  <si>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</si>
  <si>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</si>
  <si>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</si>
  <si>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</si>
  <si>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</si>
  <si>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</si>
  <si>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</si>
  <si>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</si>
  <si>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</si>
  <si>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</si>
  <si>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</si>
  <si>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</si>
  <si>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</si>
  <si>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</si>
  <si>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</si>
  <si>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</si>
  <si>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</si>
  <si>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</si>
  <si>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</si>
  <si>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</si>
  <si>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</si>
  <si>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</si>
  <si>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</si>
  <si>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</si>
  <si>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</si>
  <si>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</si>
  <si>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</si>
  <si>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</si>
  <si>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</si>
  <si>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</si>
  <si>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</si>
  <si>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</si>
  <si>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</si>
  <si>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</si>
  <si>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</si>
  <si>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</si>
  <si>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</si>
  <si>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</si>
  <si>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</si>
  <si>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</si>
  <si>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</si>
  <si>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</si>
  <si>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</si>
  <si>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</si>
  <si>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</si>
  <si>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</si>
  <si>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</si>
  <si>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</si>
  <si>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</si>
  <si>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</si>
  <si>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</si>
  <si>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</si>
  <si>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</si>
  <si>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</si>
  <si>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</si>
  <si>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</si>
  <si>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</si>
  <si>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</si>
  <si>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</si>
  <si>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</si>
  <si>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</si>
  <si>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</si>
  <si>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</si>
  <si>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</si>
  <si>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</si>
  <si>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</si>
  <si>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</si>
  <si>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</si>
  <si>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</si>
  <si>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</si>
  <si>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</si>
  <si>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</si>
  <si>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</si>
  <si>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</si>
  <si>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</si>
  <si>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</si>
  <si>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</si>
  <si>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</si>
  <si>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</si>
  <si>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</si>
  <si>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</si>
  <si>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</si>
  <si>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</si>
  <si>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</si>
  <si>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</si>
  <si>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</si>
  <si>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</si>
  <si>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</si>
  <si>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</si>
  <si>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</si>
  <si>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</si>
  <si>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</si>
  <si>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</si>
  <si>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</si>
  <si>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</si>
  <si>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</si>
  <si>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</si>
  <si>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</si>
  <si>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</si>
  <si>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</si>
  <si>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</si>
  <si>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</si>
  <si>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</si>
  <si>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</si>
  <si>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</si>
  <si>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</si>
  <si>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</si>
  <si>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</si>
  <si>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</si>
  <si>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</si>
  <si>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</si>
  <si>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</si>
  <si>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</si>
  <si>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</si>
  <si>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</si>
  <si>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</si>
  <si>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</si>
  <si>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</si>
  <si>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</si>
  <si>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</si>
  <si>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</si>
  <si>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</si>
  <si>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</si>
  <si>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</si>
  <si>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</si>
  <si>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</si>
  <si>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</si>
  <si>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</si>
  <si>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</si>
  <si>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</si>
  <si>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</si>
  <si>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</si>
  <si>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</si>
  <si>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</si>
  <si>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</si>
  <si>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</si>
  <si>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</si>
  <si>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</si>
  <si>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</si>
  <si>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</si>
  <si>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</si>
  <si>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</si>
  <si>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</si>
  <si>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</si>
  <si>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</si>
  <si>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</si>
  <si>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</si>
  <si>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</si>
  <si>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</si>
  <si>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</si>
  <si>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</si>
  <si>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</si>
  <si>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</si>
  <si>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</si>
  <si>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</si>
  <si>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</si>
  <si>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</si>
  <si>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</si>
  <si>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</si>
  <si>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</si>
  <si>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</si>
  <si>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</si>
  <si>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</si>
  <si>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</si>
  <si>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</si>
  <si>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</si>
  <si>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</si>
  <si>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</si>
  <si>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</si>
  <si>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</si>
  <si>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</si>
  <si>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</si>
  <si>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</si>
  <si>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</si>
  <si>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</si>
  <si>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</si>
  <si>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</si>
  <si>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</si>
  <si>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</si>
  <si>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</si>
  <si>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</si>
  <si>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</si>
  <si>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</si>
  <si>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</si>
  <si>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</si>
  <si>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</si>
  <si>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</si>
  <si>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</si>
  <si>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</si>
  <si>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</si>
  <si>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</si>
  <si>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</si>
  <si>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</si>
  <si>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</si>
  <si>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</si>
  <si>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</si>
  <si>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</si>
  <si>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</si>
  <si>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</si>
  <si>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</si>
  <si>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</si>
  <si>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</si>
  <si>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</si>
  <si>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</si>
  <si>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</si>
  <si>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</si>
  <si>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</si>
  <si>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</si>
  <si>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</si>
  <si>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</si>
  <si>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</si>
  <si>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</si>
  <si>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</si>
  <si>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</si>
  <si>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</si>
  <si>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</si>
  <si>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</si>
  <si>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</si>
  <si>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</si>
  <si>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</si>
  <si>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</si>
  <si>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</si>
  <si>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</si>
  <si>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</si>
  <si>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</si>
  <si>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</si>
  <si>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</si>
  <si>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</si>
  <si>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</si>
  <si>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</si>
  <si>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</si>
  <si>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</si>
  <si>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</si>
  <si>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</si>
  <si>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</si>
  <si>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</si>
  <si>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</si>
  <si>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</si>
  <si>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</si>
  <si>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</si>
  <si>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</si>
  <si>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</si>
  <si>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</si>
  <si>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</si>
  <si>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</si>
  <si>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</si>
  <si>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</si>
  <si>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</si>
  <si>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</si>
  <si>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</si>
  <si>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</si>
  <si>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</si>
  <si>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</si>
  <si>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</si>
  <si>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</si>
  <si>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</si>
  <si>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</si>
  <si>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</si>
  <si>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</si>
  <si>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</si>
  <si>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</si>
  <si>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</si>
  <si>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</si>
  <si>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</si>
  <si>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</si>
  <si>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</si>
  <si>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</si>
  <si>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</si>
  <si>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</si>
  <si>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</si>
  <si>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</si>
  <si>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</si>
  <si>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</si>
  <si>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</si>
  <si>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</si>
  <si>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</si>
  <si>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</si>
  <si>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</si>
  <si>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</si>
  <si>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</si>
  <si>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</si>
  <si>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</si>
  <si>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</si>
  <si>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</si>
  <si>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</si>
  <si>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</si>
  <si>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</si>
  <si>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</si>
  <si>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</si>
  <si>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</si>
  <si>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</si>
  <si>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</si>
  <si>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</si>
  <si>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</si>
  <si>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</si>
  <si>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</si>
  <si>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</si>
  <si>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</si>
  <si>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</si>
  <si>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</si>
  <si>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</si>
  <si>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</si>
  <si>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</si>
  <si>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</si>
  <si>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</si>
  <si>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</si>
  <si>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</si>
  <si>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</si>
  <si>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</si>
  <si>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</si>
  <si>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</si>
  <si>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</si>
  <si>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</si>
  <si>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</si>
  <si>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</si>
  <si>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</si>
  <si>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</si>
  <si>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</si>
  <si>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</si>
  <si>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</si>
  <si>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</si>
  <si>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</si>
  <si>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</si>
  <si>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</si>
  <si>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</si>
  <si>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</si>
  <si>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</si>
  <si>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</si>
  <si>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</si>
  <si>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</si>
  <si>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</si>
  <si>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</si>
  <si>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</si>
  <si>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</si>
  <si>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</si>
  <si>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</si>
  <si>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</si>
  <si>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</si>
  <si>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</si>
  <si>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</si>
  <si>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</si>
  <si>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</si>
  <si>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</si>
  <si>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</si>
  <si>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</si>
  <si>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</si>
  <si>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</si>
  <si>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</si>
  <si>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</si>
  <si>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</si>
  <si>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</si>
  <si>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</si>
  <si>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</si>
  <si>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</si>
  <si>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</si>
  <si>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</si>
  <si>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</si>
  <si>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</si>
  <si>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</si>
  <si>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</si>
  <si>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</si>
  <si>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</si>
  <si>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</si>
  <si>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</si>
  <si>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</si>
  <si>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</si>
  <si>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</si>
  <si>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</si>
  <si>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</si>
  <si>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</si>
  <si>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</si>
  <si>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</si>
  <si>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</si>
  <si>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</si>
  <si>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</si>
  <si>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</si>
  <si>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</si>
  <si>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</si>
  <si>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</si>
  <si>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</si>
  <si>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</si>
  <si>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</si>
  <si>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</si>
  <si>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</si>
  <si>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</si>
  <si>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</si>
  <si>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</si>
  <si>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</si>
  <si>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</si>
  <si>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</si>
  <si>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</si>
  <si>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</si>
  <si>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</si>
  <si>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</si>
  <si>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</si>
  <si>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</si>
  <si>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</si>
  <si>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</si>
  <si>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</si>
  <si>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</si>
  <si>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</si>
  <si>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</si>
  <si>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</si>
  <si>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</si>
  <si>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</si>
  <si>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</si>
  <si>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</si>
  <si>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</si>
  <si>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</si>
  <si>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</si>
  <si>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</si>
  <si>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</si>
  <si>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</si>
  <si>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</si>
  <si>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</si>
  <si>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</si>
  <si>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</si>
  <si>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</si>
  <si>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</si>
  <si>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</si>
  <si>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</si>
  <si>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</si>
  <si>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</si>
  <si>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</si>
  <si>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</si>
  <si>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</si>
  <si>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</si>
  <si>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</si>
  <si>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</si>
  <si>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</si>
  <si>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</si>
  <si>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</si>
  <si>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</si>
  <si>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</si>
  <si>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</si>
  <si>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</si>
  <si>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</si>
  <si>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</si>
  <si>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</si>
  <si>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</si>
  <si>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</si>
  <si>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</si>
  <si>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</si>
  <si>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</si>
  <si>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</si>
  <si>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</si>
  <si>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</si>
  <si>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</si>
  <si>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</si>
  <si>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</si>
  <si>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</si>
  <si>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</si>
  <si>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</si>
  <si>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</si>
  <si>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</si>
  <si>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</si>
  <si>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</si>
  <si>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</si>
  <si>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</si>
  <si>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</si>
  <si>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</si>
  <si>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</si>
  <si>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</si>
  <si>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</si>
  <si>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</si>
  <si>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</si>
  <si>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</si>
  <si>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</si>
  <si>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</si>
  <si>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</si>
  <si>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</si>
  <si>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</si>
  <si>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</si>
  <si>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</si>
  <si>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</si>
  <si>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</si>
  <si>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</si>
  <si>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</si>
  <si>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</si>
  <si>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</si>
  <si>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</si>
  <si>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</si>
  <si>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</si>
  <si>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</si>
  <si>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</si>
  <si>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</si>
  <si>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</si>
  <si>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</si>
  <si>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</si>
  <si>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</si>
  <si>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</si>
  <si>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</si>
  <si>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</si>
  <si>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</si>
  <si>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</si>
  <si>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</si>
  <si>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</si>
  <si>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</si>
  <si>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</si>
  <si>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</si>
  <si>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</si>
  <si>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</si>
  <si>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</si>
  <si>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</si>
  <si>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</si>
  <si>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</si>
  <si>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</si>
  <si>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</si>
  <si>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</si>
  <si>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</si>
  <si>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</si>
  <si>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</si>
  <si>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</si>
  <si>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</si>
  <si>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</si>
  <si>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</si>
  <si>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</si>
  <si>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</si>
  <si>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</si>
  <si>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</si>
  <si>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</si>
  <si>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</si>
  <si>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</si>
  <si>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</si>
  <si>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</si>
  <si>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</si>
  <si>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</si>
  <si>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</si>
  <si>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</si>
  <si>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</si>
  <si>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</si>
  <si>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</si>
  <si>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</si>
  <si>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</si>
  <si>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</si>
  <si>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</si>
  <si>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</si>
  <si>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</si>
  <si>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</si>
  <si>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</si>
  <si>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</si>
  <si>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</si>
  <si>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</si>
  <si>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</si>
  <si>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</si>
  <si>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</si>
  <si>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</si>
  <si>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</si>
  <si>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</si>
  <si>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</si>
  <si>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</si>
  <si>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</si>
  <si>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</si>
  <si>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</si>
  <si>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</si>
  <si>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</si>
  <si>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</si>
  <si>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</si>
  <si>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</si>
  <si>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</si>
  <si>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</si>
  <si>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</si>
  <si>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</si>
  <si>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</si>
  <si>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</si>
  <si>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</si>
  <si>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</si>
  <si>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</si>
  <si>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</si>
  <si>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</si>
  <si>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</si>
  <si>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</si>
  <si>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</si>
  <si>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</si>
  <si>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</si>
  <si>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</si>
  <si>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</si>
  <si>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</si>
  <si>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</si>
  <si>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</si>
  <si>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</si>
  <si>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</si>
  <si>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</si>
  <si>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</si>
  <si>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</si>
  <si>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</si>
  <si>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</si>
  <si>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</si>
  <si>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</si>
  <si>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</si>
  <si>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</si>
  <si>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</si>
  <si>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</si>
  <si>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</si>
  <si>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</si>
  <si>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</si>
  <si>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</si>
  <si>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</si>
  <si>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</si>
  <si>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</si>
  <si>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</si>
  <si>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</si>
  <si>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</si>
  <si>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</si>
  <si>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</si>
  <si>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</si>
  <si>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</si>
  <si>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</si>
  <si>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</si>
  <si>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</si>
  <si>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</si>
  <si>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</si>
  <si>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</si>
  <si>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</si>
  <si>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</si>
  <si>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</si>
  <si>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</si>
  <si>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</si>
  <si>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</si>
  <si>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</si>
  <si>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</si>
  <si>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</si>
  <si>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</si>
  <si>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</si>
  <si>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</si>
  <si>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</si>
  <si>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</si>
  <si>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</si>
  <si>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</si>
  <si>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</si>
  <si>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</si>
  <si>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</si>
  <si>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</si>
  <si>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</si>
  <si>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</si>
  <si>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</si>
  <si>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</si>
  <si>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</si>
  <si>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</si>
  <si>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</si>
  <si>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</si>
  <si>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</si>
  <si>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</si>
  <si>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</si>
  <si>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</si>
  <si>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</si>
  <si>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</si>
  <si>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</si>
  <si>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</si>
  <si>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</si>
  <si>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</si>
  <si>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</si>
  <si>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</si>
  <si>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</si>
  <si>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</si>
  <si>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</si>
  <si>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</si>
  <si>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</si>
  <si>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</si>
  <si>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</si>
  <si>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</si>
  <si>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</si>
  <si>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</si>
  <si>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</si>
  <si>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</si>
  <si>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</si>
  <si>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</si>
  <si>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</si>
  <si>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</si>
  <si>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</si>
  <si>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</si>
  <si>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</si>
  <si>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</si>
  <si>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</si>
  <si>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</si>
  <si>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</si>
  <si>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</si>
  <si>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</si>
  <si>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</si>
  <si>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</si>
  <si>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</si>
  <si>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</si>
  <si>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</si>
  <si>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</si>
  <si>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</si>
  <si>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</si>
  <si>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</si>
  <si>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</si>
  <si>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</si>
  <si>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</si>
  <si>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</si>
  <si>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</si>
  <si>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</si>
  <si>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</si>
  <si>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</si>
  <si>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</si>
  <si>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</si>
  <si>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</si>
  <si>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</si>
  <si>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</si>
  <si>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</si>
  <si>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</si>
  <si>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</si>
  <si>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</si>
  <si>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</si>
  <si>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</si>
  <si>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</si>
  <si>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</si>
  <si>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</si>
  <si>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</si>
  <si>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</si>
  <si>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</si>
  <si>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</si>
  <si>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</si>
  <si>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</si>
  <si>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</si>
  <si>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</si>
  <si>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</si>
  <si>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</si>
  <si>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</si>
  <si>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</si>
  <si>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</si>
  <si>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</si>
  <si>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</si>
  <si>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</si>
  <si>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</si>
  <si>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</si>
  <si>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</si>
  <si>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</si>
  <si>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</si>
  <si>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</si>
  <si>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</si>
  <si>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</si>
  <si>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</si>
  <si>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</si>
  <si>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</si>
  <si>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</si>
  <si>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</si>
  <si>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</si>
  <si>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</si>
  <si>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</si>
  <si>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</si>
  <si>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</si>
  <si>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</si>
  <si>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</si>
  <si>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</si>
  <si>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</si>
  <si>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</si>
  <si>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</si>
  <si>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</si>
  <si>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</si>
  <si>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</si>
  <si>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</si>
  <si>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</si>
  <si>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</si>
  <si>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</si>
  <si>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</si>
  <si>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</si>
  <si>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</si>
  <si>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</si>
  <si>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</si>
  <si>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</si>
  <si>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</si>
  <si>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</si>
  <si>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</si>
  <si>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</si>
  <si>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</si>
  <si>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</si>
  <si>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</si>
  <si>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</si>
  <si>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</si>
  <si>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</si>
  <si>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</si>
  <si>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</si>
  <si>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</si>
  <si>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</si>
  <si>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</si>
  <si>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</si>
  <si>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</si>
  <si>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</si>
  <si>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</si>
  <si>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</si>
  <si>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</si>
  <si>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</si>
  <si>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</si>
  <si>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</si>
  <si>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</si>
  <si>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</si>
  <si>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</si>
  <si>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</si>
  <si>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</si>
  <si>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</si>
  <si>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</si>
  <si>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</si>
  <si>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</si>
  <si>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</si>
  <si>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</si>
  <si>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</si>
  <si>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</si>
  <si>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</si>
  <si>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</si>
  <si>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</si>
  <si>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</si>
  <si>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</si>
  <si>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</si>
  <si>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</si>
  <si>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</si>
  <si>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</si>
  <si>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</si>
  <si>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</si>
  <si>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</si>
  <si>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</si>
  <si>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</si>
  <si>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</si>
  <si>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</si>
  <si>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</si>
  <si>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</si>
  <si>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</si>
  <si>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</si>
  <si>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</si>
  <si>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</si>
  <si>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</si>
  <si>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</si>
  <si>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</si>
  <si>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</si>
  <si>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</si>
  <si>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</si>
  <si>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</si>
  <si>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</si>
  <si>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</si>
  <si>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</si>
  <si>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</si>
  <si>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</si>
  <si>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</si>
  <si>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</si>
  <si>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</si>
  <si>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</si>
  <si>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</si>
  <si>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</si>
  <si>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</si>
  <si>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</si>
  <si>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</si>
  <si>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</si>
  <si>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</si>
  <si>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</si>
  <si>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</si>
  <si>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</si>
  <si>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</si>
  <si>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</si>
  <si>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</si>
  <si>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</si>
  <si>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</si>
  <si>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</si>
  <si>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</si>
  <si>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</si>
  <si>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</si>
  <si>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</si>
  <si>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</si>
  <si>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</si>
  <si>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</si>
  <si>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</si>
  <si>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</si>
  <si>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</si>
  <si>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</si>
  <si>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</si>
  <si>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</si>
  <si>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</si>
  <si>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</si>
  <si>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</si>
  <si>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</si>
  <si>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</si>
  <si>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</si>
  <si>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</si>
  <si>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</si>
  <si>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</si>
  <si>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</si>
  <si>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</si>
  <si>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</si>
  <si>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</si>
  <si>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</si>
  <si>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</si>
  <si>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</si>
  <si>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</si>
  <si>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</si>
  <si>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</si>
  <si>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</si>
  <si>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</si>
  <si>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</si>
  <si>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</si>
  <si>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</si>
  <si>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</si>
  <si>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</si>
  <si>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</si>
  <si>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</si>
  <si>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</si>
  <si>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</si>
  <si>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</si>
  <si>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</si>
  <si>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</si>
  <si>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</si>
  <si>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</si>
  <si>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</si>
  <si>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</si>
  <si>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</si>
  <si>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</si>
  <si>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</si>
  <si>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</si>
  <si>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</si>
  <si>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</si>
  <si>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</si>
  <si>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</si>
  <si>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</si>
  <si>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</si>
  <si>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</si>
  <si>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</si>
  <si>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</si>
  <si>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</si>
  <si>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</si>
  <si>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</si>
  <si>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</si>
  <si>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</si>
  <si>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</si>
  <si>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</si>
  <si>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</si>
  <si>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</si>
  <si>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</si>
  <si>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</si>
  <si>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</si>
  <si>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</si>
  <si>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</si>
  <si>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</si>
  <si>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</si>
  <si>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</si>
  <si>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</si>
  <si>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</si>
  <si>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</si>
  <si>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</si>
  <si>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</si>
  <si>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</si>
  <si>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</si>
  <si>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</si>
  <si>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</si>
  <si>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</si>
  <si>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</si>
  <si>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</si>
  <si>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</si>
  <si>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</si>
  <si>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</si>
  <si>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</si>
  <si>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</si>
  <si>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</si>
  <si>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</si>
  <si>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</si>
  <si>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</si>
  <si>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</si>
  <si>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</si>
  <si>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</si>
  <si>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</si>
  <si>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</si>
  <si>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</si>
  <si>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</si>
  <si>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</si>
  <si>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</si>
  <si>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</si>
  <si>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</si>
  <si>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</si>
  <si>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</si>
  <si>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</si>
  <si>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</si>
  <si>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</si>
  <si>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</si>
  <si>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</si>
  <si>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</si>
  <si>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</si>
  <si>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</si>
  <si>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</si>
  <si>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</si>
  <si>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</si>
  <si>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</si>
  <si>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</si>
  <si>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</si>
  <si>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</si>
  <si>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</si>
  <si>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</si>
  <si>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</si>
  <si>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</si>
  <si>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</si>
  <si>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</si>
  <si>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</si>
  <si>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</si>
  <si>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</si>
  <si>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</si>
  <si>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</si>
  <si>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</si>
  <si>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</si>
  <si>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</si>
  <si>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</si>
  <si>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</si>
  <si>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</si>
  <si>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</si>
  <si>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</si>
  <si>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</si>
  <si>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</si>
  <si>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</si>
  <si>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</si>
  <si>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</si>
  <si>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</si>
  <si>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</si>
  <si>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</si>
  <si>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</si>
  <si>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</si>
  <si>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</si>
  <si>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</si>
  <si>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</si>
  <si>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</si>
  <si>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</si>
  <si>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</si>
  <si>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</si>
  <si>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</si>
  <si>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</si>
  <si>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</si>
  <si>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</si>
  <si>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</si>
  <si>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</si>
  <si>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</si>
  <si>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</si>
  <si>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</si>
  <si>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</si>
  <si>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</si>
  <si>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</si>
  <si>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</si>
  <si>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</si>
  <si>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</si>
  <si>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</si>
  <si>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</si>
  <si>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</si>
  <si>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</si>
  <si>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</si>
  <si>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</si>
  <si>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</si>
  <si>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</si>
  <si>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</si>
  <si>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</si>
  <si>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</si>
  <si>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</si>
  <si>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</si>
  <si>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</si>
  <si>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</si>
  <si>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</si>
  <si>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</si>
  <si>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</si>
  <si>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</si>
  <si>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</si>
  <si>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</si>
  <si>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</si>
  <si>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</si>
  <si>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</si>
  <si>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</si>
  <si>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</si>
  <si>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</si>
  <si>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</si>
  <si>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</si>
  <si>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</si>
  <si>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</si>
  <si>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</si>
  <si>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</si>
  <si>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</si>
  <si>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</si>
  <si>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</si>
  <si>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</si>
  <si>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</si>
  <si>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</si>
  <si>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</si>
  <si>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</si>
  <si>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</si>
  <si>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</si>
  <si>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</si>
  <si>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</si>
  <si>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</si>
  <si>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</si>
  <si>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</si>
  <si>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</si>
  <si>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</si>
  <si>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</si>
  <si>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</si>
  <si>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</si>
  <si>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</si>
  <si>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</si>
  <si>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</si>
  <si>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</si>
  <si>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</si>
  <si>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</si>
  <si>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</si>
  <si>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</si>
  <si>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</si>
  <si>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</si>
  <si>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</si>
  <si>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</si>
  <si>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</si>
  <si>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</si>
  <si>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</si>
  <si>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</si>
  <si>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</si>
  <si>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</si>
  <si>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</si>
  <si>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</si>
  <si>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</si>
  <si>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</si>
  <si>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</si>
  <si>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</si>
  <si>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</si>
  <si>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</si>
  <si>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</si>
  <si>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</si>
  <si>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</si>
  <si>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</si>
  <si>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</si>
  <si>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</si>
  <si>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</si>
  <si>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</si>
  <si>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</si>
  <si>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</si>
  <si>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</si>
  <si>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</si>
  <si>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</si>
  <si>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</si>
  <si>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</si>
  <si>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</si>
  <si>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</si>
  <si>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</si>
  <si>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</si>
  <si>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</si>
  <si>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</si>
  <si>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</si>
  <si>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</si>
  <si>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</si>
  <si>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</si>
  <si>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</si>
  <si>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</si>
  <si>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</si>
  <si>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</si>
  <si>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</si>
  <si>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</si>
  <si>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</si>
  <si>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</si>
  <si>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</si>
  <si>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</si>
  <si>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</si>
  <si>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</si>
  <si>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</si>
  <si>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</si>
  <si>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</si>
  <si>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</si>
  <si>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</si>
  <si>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</si>
  <si>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</si>
  <si>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</si>
  <si>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</si>
  <si>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</si>
  <si>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</si>
  <si>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</si>
  <si>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</si>
  <si>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</si>
  <si>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</si>
  <si>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</si>
  <si>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</si>
  <si>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</si>
  <si>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</si>
  <si>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</si>
  <si>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</si>
  <si>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</si>
  <si>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</si>
  <si>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</si>
  <si>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</si>
  <si>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</si>
  <si>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</si>
  <si>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</si>
  <si>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</si>
  <si>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</si>
  <si>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</si>
  <si>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</si>
  <si>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</si>
  <si>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</si>
  <si>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</si>
  <si>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</si>
  <si>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</si>
  <si>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</si>
  <si>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</si>
  <si>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</si>
  <si>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</si>
  <si>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</si>
  <si>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</si>
  <si>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</si>
  <si>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</si>
  <si>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</si>
  <si>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</si>
  <si>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</si>
  <si>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</si>
  <si>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</si>
  <si>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</si>
  <si>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</si>
  <si>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</si>
  <si>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</si>
  <si>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</si>
  <si>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</si>
  <si>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</si>
  <si>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</si>
  <si>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</si>
  <si>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</si>
  <si>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</si>
  <si>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</si>
  <si>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</si>
  <si>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</si>
  <si>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</si>
  <si>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</si>
  <si>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</si>
  <si>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</si>
  <si>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</si>
  <si>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</si>
  <si>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</si>
  <si>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</si>
  <si>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</si>
  <si>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</si>
  <si>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</si>
  <si>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</si>
  <si>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</si>
  <si>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</si>
  <si>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</si>
  <si>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</si>
  <si>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</si>
  <si>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</si>
  <si>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</si>
  <si>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</si>
  <si>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</si>
  <si>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</si>
  <si>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</si>
  <si>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</si>
  <si>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</si>
  <si>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</si>
  <si>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</si>
  <si>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</si>
  <si>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</si>
  <si>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</si>
  <si>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</si>
  <si>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</si>
  <si>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</si>
  <si>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</si>
  <si>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</si>
  <si>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</si>
  <si>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</si>
  <si>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</si>
  <si>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</si>
  <si>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</si>
  <si>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</si>
  <si>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</si>
  <si>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</si>
  <si>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</si>
  <si>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</si>
  <si>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</si>
  <si>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</si>
  <si>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</si>
  <si>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</si>
  <si>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</si>
  <si>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</si>
  <si>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</si>
  <si>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</si>
  <si>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</si>
  <si>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</si>
  <si>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</si>
  <si>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</si>
  <si>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</si>
  <si>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</si>
  <si>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</si>
  <si>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</si>
  <si>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</si>
  <si>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</si>
  <si>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</si>
  <si>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</si>
  <si>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</si>
  <si>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</si>
  <si>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</si>
  <si>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</si>
  <si>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</si>
  <si>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</si>
  <si>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</si>
  <si>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</si>
  <si>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</si>
  <si>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</si>
  <si>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</si>
  <si>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</si>
  <si>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</si>
  <si>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</si>
  <si>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</si>
  <si>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</si>
  <si>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</si>
  <si>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</si>
  <si>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</si>
  <si>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</si>
  <si>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</si>
  <si>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</si>
  <si>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</si>
  <si>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</si>
  <si>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</si>
  <si>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</si>
  <si>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</si>
  <si>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</si>
  <si>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</si>
  <si>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</si>
  <si>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</si>
  <si>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</si>
  <si>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</si>
  <si>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</si>
  <si>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</si>
  <si>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</si>
  <si>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</si>
  <si>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</si>
  <si>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</si>
  <si>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</si>
  <si>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</si>
  <si>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</si>
  <si>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</si>
  <si>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</si>
  <si>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</si>
  <si>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</si>
  <si>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</si>
  <si>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</si>
  <si>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</si>
  <si>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</si>
  <si>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</si>
  <si>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</si>
  <si>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</si>
  <si>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</si>
  <si>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</si>
  <si>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</si>
  <si>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</si>
  <si>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</si>
  <si>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</si>
  <si>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</si>
  <si>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</si>
  <si>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</si>
  <si>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</si>
  <si>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</si>
  <si>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</si>
  <si>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</si>
  <si>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</si>
  <si>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</si>
  <si>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</si>
  <si>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</si>
  <si>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</si>
  <si>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</si>
  <si>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</si>
  <si>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</si>
  <si>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</si>
  <si>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</si>
  <si>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</si>
  <si>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</si>
  <si>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</si>
  <si>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</si>
  <si>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</si>
  <si>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</si>
  <si>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</si>
  <si>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</si>
  <si>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</si>
  <si>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</si>
  <si>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</si>
  <si>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</si>
  <si>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</si>
  <si>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</si>
  <si>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</si>
  <si>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</si>
  <si>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</si>
  <si>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</si>
  <si>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</si>
  <si>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</si>
  <si>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</si>
  <si>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</si>
  <si>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</si>
  <si>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</si>
  <si>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</si>
  <si>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</si>
  <si>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</si>
  <si>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</si>
  <si>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</si>
  <si>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</si>
  <si>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</si>
  <si>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</si>
  <si>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</si>
  <si>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</si>
  <si>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</si>
  <si>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</si>
  <si>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</si>
  <si>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</si>
  <si>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</si>
  <si>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</si>
  <si>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</si>
  <si>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</si>
  <si>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</si>
  <si>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</si>
  <si>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</si>
  <si>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</si>
  <si>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</si>
  <si>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</si>
  <si>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</si>
  <si>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</si>
  <si>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</si>
  <si>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</si>
  <si>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</si>
  <si>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</si>
  <si>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</si>
  <si>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</si>
  <si>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</si>
  <si>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</si>
  <si>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</si>
  <si>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</si>
  <si>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</si>
  <si>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</si>
  <si>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</si>
  <si>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</si>
  <si>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</si>
  <si>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</si>
  <si>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</si>
  <si>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</si>
  <si>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</si>
  <si>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</si>
  <si>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</si>
  <si>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</si>
  <si>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</si>
  <si>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</si>
  <si>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</si>
  <si>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</si>
  <si>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</si>
  <si>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</si>
  <si>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</si>
  <si>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</si>
  <si>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</si>
  <si>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</si>
  <si>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</si>
  <si>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</si>
  <si>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</si>
  <si>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</si>
  <si>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</si>
  <si>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</si>
  <si>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</si>
  <si>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</si>
  <si>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</si>
  <si>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</si>
  <si>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</si>
  <si>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</si>
  <si>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</si>
  <si>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</si>
  <si>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</si>
  <si>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</si>
  <si>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</si>
  <si>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</si>
  <si>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</si>
  <si>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</si>
  <si>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</si>
  <si>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</si>
  <si>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</si>
  <si>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</si>
  <si>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</si>
  <si>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</si>
  <si>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</si>
  <si>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</si>
  <si>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</si>
  <si>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</si>
  <si>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</si>
  <si>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</si>
  <si>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</si>
  <si>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</si>
  <si>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</si>
  <si>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</si>
  <si>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</si>
  <si>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</si>
  <si>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</si>
  <si>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</si>
  <si>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</si>
  <si>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</si>
  <si>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</si>
  <si>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</si>
  <si>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</si>
  <si>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</si>
  <si>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</si>
  <si>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</si>
  <si>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</si>
  <si>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</si>
  <si>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</si>
  <si>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</si>
  <si>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</si>
  <si>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</si>
  <si>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</si>
  <si>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</si>
  <si>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</si>
  <si>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</si>
  <si>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</si>
  <si>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</si>
  <si>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</si>
  <si>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</si>
  <si>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</si>
  <si>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</si>
  <si>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</si>
  <si>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</si>
  <si>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</si>
  <si>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</si>
  <si>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</si>
  <si>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</si>
  <si>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</si>
  <si>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</si>
  <si>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</si>
  <si>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</si>
  <si>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</si>
  <si>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</si>
  <si>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</si>
  <si>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</si>
  <si>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</si>
  <si>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</si>
  <si>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</si>
  <si>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</si>
  <si>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</si>
  <si>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</si>
  <si>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</si>
  <si>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</si>
  <si>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</si>
  <si>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</si>
  <si>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</si>
  <si>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</si>
  <si>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</si>
  <si>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</si>
  <si>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</si>
  <si>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</si>
  <si>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</si>
  <si>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</si>
  <si>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</si>
  <si>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</si>
  <si>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</si>
  <si>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</si>
  <si>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</si>
  <si>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</si>
  <si>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</si>
  <si>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</si>
  <si>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</si>
  <si>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</si>
  <si>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</si>
  <si>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</si>
  <si>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</si>
  <si>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</si>
  <si>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</si>
  <si>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</si>
  <si>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</si>
  <si>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</si>
  <si>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</si>
  <si>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</si>
  <si>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</si>
  <si>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</si>
  <si>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</si>
  <si>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</si>
  <si>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</si>
  <si>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</si>
  <si>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</si>
  <si>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</si>
  <si>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</si>
  <si>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</si>
  <si>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</si>
  <si>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</si>
  <si>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</si>
  <si>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</si>
  <si>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</si>
  <si>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</si>
  <si>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</si>
  <si>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</si>
  <si>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</si>
  <si>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</si>
  <si>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</si>
  <si>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</si>
  <si>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</si>
  <si>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</si>
  <si>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</si>
  <si>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</si>
  <si>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</si>
  <si>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</si>
  <si>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</si>
  <si>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</si>
  <si>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</si>
  <si>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</si>
  <si>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</si>
  <si>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</si>
  <si>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</si>
  <si>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</si>
  <si>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</si>
  <si>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</si>
  <si>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</si>
  <si>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</si>
  <si>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</si>
  <si>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</si>
  <si>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</si>
  <si>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</si>
  <si>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</si>
  <si>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</si>
  <si>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</si>
  <si>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</si>
  <si>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</si>
  <si>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</si>
  <si>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</si>
  <si>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</si>
  <si>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</si>
  <si>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</si>
  <si>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</si>
  <si>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</si>
  <si>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</si>
  <si>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</si>
  <si>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</si>
  <si>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</si>
  <si>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</si>
  <si>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</si>
  <si>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</si>
  <si>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</si>
  <si>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</si>
  <si>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</si>
  <si>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</si>
  <si>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</si>
  <si>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</si>
  <si>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</si>
  <si>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</si>
  <si>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</si>
  <si>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</si>
  <si>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</si>
  <si>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</si>
  <si>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</si>
  <si>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</si>
  <si>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</si>
  <si>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</si>
  <si>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</si>
  <si>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</si>
  <si>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</si>
  <si>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</si>
  <si>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</si>
  <si>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</si>
  <si>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</si>
  <si>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</si>
  <si>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</si>
  <si>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</si>
  <si>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</si>
  <si>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</si>
  <si>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</si>
  <si>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</si>
  <si>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</si>
  <si>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</si>
  <si>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</si>
  <si>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</si>
  <si>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</si>
  <si>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</si>
  <si>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</si>
  <si>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</si>
  <si>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</si>
  <si>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</si>
  <si>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</si>
  <si>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</si>
  <si>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</si>
  <si>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</si>
  <si>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</si>
  <si>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</si>
  <si>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</si>
  <si>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</si>
  <si>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</si>
  <si>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</si>
  <si>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</si>
  <si>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</si>
  <si>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</si>
  <si>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</si>
  <si>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</si>
  <si>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</si>
  <si>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</si>
  <si>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</si>
  <si>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</si>
  <si>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</si>
  <si>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</si>
  <si>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</si>
  <si>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</si>
  <si>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</si>
  <si>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</si>
  <si>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</si>
  <si>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</si>
  <si>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</si>
  <si>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</si>
  <si>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</si>
  <si>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</si>
  <si>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</si>
  <si>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</si>
  <si>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</si>
  <si>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</si>
  <si>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</si>
  <si>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</si>
  <si>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</si>
  <si>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</si>
  <si>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</si>
  <si>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</si>
  <si>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</si>
  <si>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</si>
  <si>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</si>
  <si>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</si>
  <si>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</si>
  <si>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</si>
  <si>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</si>
  <si>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</si>
  <si>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</si>
  <si>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</si>
  <si>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</si>
  <si>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</si>
  <si>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</si>
  <si>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</si>
  <si>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</si>
  <si>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</si>
  <si>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</si>
  <si>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</si>
  <si>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</si>
  <si>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</si>
  <si>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</si>
  <si>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</si>
  <si>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</si>
  <si>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</si>
  <si>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</si>
  <si>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</si>
  <si>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</si>
  <si>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</si>
  <si>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</si>
  <si>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</si>
  <si>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</si>
  <si>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</si>
  <si>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</si>
  <si>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</si>
  <si>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</si>
  <si>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</si>
  <si>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</si>
  <si>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</si>
  <si>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</si>
  <si>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</si>
  <si>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</si>
  <si>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</si>
  <si>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</si>
  <si>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</si>
  <si>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</si>
  <si>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</si>
  <si>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</si>
  <si>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</si>
  <si>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</si>
  <si>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</si>
  <si>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</si>
  <si>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</si>
  <si>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</si>
  <si>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</si>
  <si>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</si>
  <si>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</si>
  <si>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</si>
  <si>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</si>
  <si>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</si>
  <si>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</si>
  <si>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</si>
  <si>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</si>
  <si>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</si>
  <si>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</si>
  <si>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</si>
  <si>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</si>
  <si>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</si>
  <si>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</si>
  <si>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</si>
  <si>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</si>
  <si>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</si>
  <si>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</si>
  <si>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</si>
  <si>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</si>
  <si>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</si>
  <si>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</si>
  <si>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</si>
  <si>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</si>
  <si>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</si>
  <si>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</si>
  <si>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</si>
  <si>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</si>
  <si>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</si>
  <si>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</si>
  <si>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</si>
  <si>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</si>
  <si>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</si>
  <si>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</si>
  <si>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</si>
  <si>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</si>
  <si>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</si>
  <si>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</si>
  <si>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</si>
  <si>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</si>
  <si>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</si>
  <si>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</si>
  <si>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</si>
  <si>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</si>
  <si>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</si>
  <si>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</si>
  <si>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</si>
  <si>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</si>
  <si>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</si>
  <si>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</si>
  <si>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</si>
  <si>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</si>
  <si>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</si>
  <si>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</si>
  <si>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</si>
  <si>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</si>
  <si>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</si>
  <si>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</si>
  <si>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</si>
  <si>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</si>
  <si>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</si>
  <si>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</si>
  <si>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</si>
  <si>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</si>
  <si>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</si>
  <si>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</si>
  <si>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</si>
  <si>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</si>
  <si>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</si>
  <si>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</si>
  <si>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</si>
  <si>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</si>
  <si>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</si>
  <si>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</si>
  <si>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</si>
  <si>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</si>
  <si>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</si>
  <si>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</si>
  <si>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</si>
  <si>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</si>
  <si>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</si>
  <si>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</si>
  <si>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</si>
  <si>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</si>
  <si>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</si>
  <si>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</si>
  <si>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</si>
  <si>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</si>
  <si>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</si>
  <si>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</si>
  <si>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</si>
  <si>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</si>
  <si>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</si>
  <si>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</si>
  <si>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</si>
  <si>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</si>
  <si>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</si>
  <si>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</si>
  <si>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</si>
  <si>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</si>
  <si>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</si>
  <si>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</si>
  <si>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</si>
  <si>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</si>
  <si>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</si>
  <si>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</si>
  <si>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</si>
  <si>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</si>
  <si>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</si>
  <si>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</si>
  <si>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</si>
  <si>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</si>
  <si>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</si>
  <si>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</si>
  <si>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</si>
  <si>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</si>
  <si>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</si>
  <si>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</si>
  <si>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</si>
  <si>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</si>
  <si>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</si>
  <si>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</si>
  <si>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</si>
  <si>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</si>
  <si>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</si>
  <si>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</si>
  <si>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</si>
  <si>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</si>
  <si>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</si>
  <si>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</si>
  <si>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</si>
  <si>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</si>
  <si>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</si>
  <si>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</si>
  <si>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</si>
  <si>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</si>
  <si>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</si>
  <si>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</si>
  <si>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</si>
  <si>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</si>
  <si>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</si>
  <si>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</si>
  <si>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</si>
  <si>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</si>
  <si>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</si>
  <si>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</si>
  <si>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</si>
  <si>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</si>
  <si>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</si>
  <si>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</si>
  <si>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</si>
  <si>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</si>
  <si>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</si>
  <si>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</si>
  <si>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</si>
  <si>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</si>
  <si>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</si>
  <si>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</si>
  <si>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</si>
  <si>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</si>
  <si>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</si>
  <si>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</si>
  <si>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</si>
  <si>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</si>
  <si>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</si>
  <si>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</si>
  <si>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</si>
  <si>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</si>
  <si>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</si>
  <si>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</si>
  <si>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</si>
  <si>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</si>
  <si>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</si>
  <si>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</si>
  <si>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</si>
  <si>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</si>
  <si>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</si>
  <si>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</si>
  <si>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</si>
  <si>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</si>
  <si>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</si>
  <si>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</si>
  <si>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</si>
  <si>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</si>
  <si>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</si>
  <si>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</si>
  <si>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</si>
  <si>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</si>
  <si>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</si>
  <si>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</si>
  <si>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</si>
  <si>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</si>
  <si>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</si>
  <si>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</si>
  <si>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</si>
  <si>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</si>
  <si>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</si>
  <si>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</si>
  <si>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</si>
  <si>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</si>
  <si>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</si>
  <si>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</si>
  <si>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</si>
  <si>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</si>
  <si>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</si>
  <si>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</si>
  <si>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</si>
  <si>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</si>
  <si>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</si>
  <si>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</si>
  <si>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</si>
  <si>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</si>
  <si>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</si>
  <si>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</si>
  <si>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</si>
  <si>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</si>
  <si>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</si>
  <si>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</si>
  <si>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</si>
  <si>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</si>
  <si>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</si>
  <si>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</si>
  <si>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</si>
  <si>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</si>
  <si>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</si>
  <si>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</si>
  <si>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</si>
  <si>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</si>
  <si>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</si>
  <si>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</si>
  <si>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</si>
  <si>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</si>
  <si>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</si>
  <si>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</si>
  <si>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</si>
  <si>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</si>
  <si>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</si>
  <si>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</si>
  <si>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</si>
  <si>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</si>
  <si>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</si>
  <si>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</si>
  <si>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</si>
  <si>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</si>
  <si>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</si>
  <si>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</si>
  <si>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</si>
  <si>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</si>
  <si>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</si>
  <si>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</si>
  <si>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</si>
  <si>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</si>
  <si>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</si>
  <si>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</si>
  <si>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</si>
  <si>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</si>
  <si>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</si>
  <si>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</si>
  <si>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</si>
  <si>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</si>
  <si>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</si>
  <si>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</si>
  <si>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</si>
  <si>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</si>
  <si>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</si>
  <si>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</si>
  <si>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</si>
  <si>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</si>
  <si>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</si>
  <si>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</si>
  <si>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</si>
  <si>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</si>
  <si>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</si>
  <si>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</si>
  <si>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</si>
  <si>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</si>
  <si>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</si>
  <si>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</si>
  <si>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</si>
  <si>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</si>
  <si>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</si>
  <si>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</si>
  <si>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</si>
  <si>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</si>
  <si>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</si>
  <si>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</si>
  <si>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</si>
  <si>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</si>
  <si>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</si>
  <si>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</si>
  <si>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</si>
  <si>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</si>
  <si>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</si>
  <si>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</si>
  <si>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</si>
  <si>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</si>
  <si>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</si>
  <si>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</si>
  <si>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</si>
  <si>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</si>
  <si>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</si>
  <si>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</si>
  <si>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</si>
  <si>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</si>
  <si>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</si>
  <si>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</si>
  <si>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</si>
  <si>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</si>
  <si>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</si>
  <si>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</si>
  <si>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</si>
  <si>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</si>
  <si>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</si>
  <si>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</si>
  <si>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</si>
  <si>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</si>
  <si>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</si>
  <si>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</si>
  <si>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</si>
  <si>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</si>
  <si>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</si>
  <si>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</si>
  <si>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</si>
  <si>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</si>
  <si>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</si>
  <si>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</si>
  <si>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</si>
  <si>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</si>
  <si>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</si>
  <si>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</si>
  <si>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</si>
  <si>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</si>
  <si>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</si>
  <si>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</si>
  <si>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</si>
  <si>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</si>
  <si>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</si>
  <si>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</si>
  <si>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</si>
  <si>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</si>
  <si>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</si>
  <si>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</si>
  <si>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</si>
  <si>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</si>
  <si>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</si>
  <si>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</si>
  <si>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</si>
  <si>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</si>
  <si>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</si>
  <si>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</si>
  <si>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</si>
  <si>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</si>
  <si>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</si>
  <si>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</si>
  <si>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</si>
  <si>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</si>
  <si>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</si>
  <si>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</si>
  <si>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</si>
  <si>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</si>
  <si>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</si>
  <si>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</si>
  <si>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</si>
  <si>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</si>
  <si>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</si>
  <si>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</si>
  <si>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</si>
  <si>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</si>
  <si>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</si>
  <si>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</si>
  <si>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</si>
  <si>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</si>
  <si>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</si>
  <si>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</si>
  <si>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</si>
  <si>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</si>
  <si>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</si>
  <si>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</si>
  <si>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</si>
  <si>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</si>
  <si>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</si>
  <si>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</si>
  <si>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</si>
  <si>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</si>
  <si>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</si>
  <si>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</si>
  <si>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</si>
  <si>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</si>
  <si>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</si>
  <si>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</si>
  <si>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</si>
  <si>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</si>
  <si>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</si>
  <si>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</si>
  <si>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</si>
  <si>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</si>
  <si>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</si>
  <si>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</si>
  <si>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</si>
  <si>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</si>
  <si>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</si>
  <si>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</si>
  <si>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</si>
  <si>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</si>
  <si>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</si>
  <si>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</si>
  <si>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</si>
  <si>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</si>
  <si>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</si>
  <si>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</si>
  <si>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</si>
  <si>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</si>
  <si>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</si>
  <si>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</si>
  <si>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</si>
  <si>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</si>
  <si>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</si>
  <si>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</si>
  <si>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</si>
  <si>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</si>
  <si>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</si>
  <si>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</si>
  <si>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</si>
  <si>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</si>
  <si>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</si>
  <si>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</si>
  <si>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</si>
  <si>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</si>
  <si>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</si>
  <si>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</si>
  <si>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</si>
  <si>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</si>
  <si>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</si>
  <si>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</si>
  <si>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</si>
  <si>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</si>
  <si>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</si>
  <si>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</si>
  <si>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</si>
  <si>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</si>
  <si>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</si>
  <si>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</si>
  <si>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</si>
  <si>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</si>
  <si>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</si>
  <si>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</si>
  <si>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</si>
  <si>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</si>
  <si>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</si>
  <si>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</si>
  <si>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</si>
  <si>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</si>
  <si>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</si>
  <si>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</si>
  <si>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</si>
  <si>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</si>
  <si>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</si>
  <si>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</si>
  <si>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</si>
  <si>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</si>
  <si>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</si>
  <si>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</si>
  <si>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</si>
  <si>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</si>
  <si>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</si>
  <si>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</si>
  <si>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</si>
  <si>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</si>
  <si>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</si>
  <si>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</si>
  <si>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</si>
  <si>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</si>
  <si>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</si>
  <si>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</si>
  <si>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</si>
  <si>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</si>
  <si>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</si>
  <si>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</si>
  <si>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</si>
  <si>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</si>
  <si>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</si>
  <si>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</si>
  <si>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</si>
  <si>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</si>
  <si>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</si>
  <si>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</si>
  <si>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</si>
  <si>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</si>
  <si>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</si>
  <si>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</si>
  <si>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</si>
  <si>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</si>
  <si>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</si>
  <si>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</si>
  <si>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</si>
  <si>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</si>
  <si>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</si>
  <si>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</si>
  <si>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</si>
  <si>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</si>
  <si>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</si>
  <si>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</si>
  <si>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</si>
  <si>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</si>
  <si>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</si>
  <si>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</si>
  <si>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</si>
  <si>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</si>
  <si>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</si>
  <si>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</si>
  <si>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</si>
  <si>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</si>
  <si>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</si>
  <si>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</si>
  <si>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</si>
  <si>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</si>
  <si>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</si>
  <si>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</si>
  <si>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</si>
  <si>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</si>
  <si>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</si>
  <si>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</si>
  <si>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</si>
  <si>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</si>
  <si>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</si>
  <si>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</si>
  <si>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</si>
  <si>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</si>
  <si>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</si>
  <si>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</si>
  <si>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</si>
  <si>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</si>
  <si>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</si>
  <si>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</si>
  <si>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</si>
  <si>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</si>
  <si>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</si>
  <si>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</si>
  <si>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</si>
  <si>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</si>
  <si>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</si>
  <si>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</si>
  <si>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</si>
  <si>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</si>
  <si>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</si>
  <si>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</si>
  <si>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</si>
  <si>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</si>
  <si>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</si>
  <si>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</si>
  <si>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</si>
  <si>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</si>
  <si>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</si>
  <si>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</si>
  <si>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</si>
  <si>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</si>
  <si>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</si>
  <si>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</si>
  <si>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</si>
  <si>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</si>
  <si>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</si>
  <si>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</si>
  <si>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</si>
  <si>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</si>
  <si>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</si>
  <si>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</si>
  <si>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</si>
  <si>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</si>
  <si>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</si>
  <si>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</si>
  <si>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</si>
  <si>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</si>
  <si>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</si>
  <si>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</si>
  <si>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</si>
  <si>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</si>
  <si>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</si>
  <si>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</si>
  <si>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</si>
  <si>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</si>
  <si>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</si>
  <si>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</si>
  <si>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</si>
  <si>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</si>
  <si>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</si>
  <si>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</si>
  <si>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</si>
  <si>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</si>
  <si>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</si>
  <si>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</si>
  <si>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</si>
  <si>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</si>
  <si>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</si>
  <si>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</si>
  <si>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</si>
  <si>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</si>
  <si>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</si>
  <si>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</si>
  <si>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</si>
  <si>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</si>
  <si>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</si>
  <si>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</si>
  <si>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</si>
  <si>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</si>
  <si>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</si>
  <si>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</si>
  <si>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</si>
  <si>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</si>
  <si>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</si>
  <si>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</si>
  <si>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</si>
  <si>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</si>
  <si>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</si>
  <si>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</si>
  <si>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</si>
  <si>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</si>
  <si>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</si>
  <si>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</si>
  <si>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</si>
  <si>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</si>
  <si>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</si>
  <si>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</si>
  <si>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</si>
  <si>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</si>
  <si>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</si>
  <si>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</si>
  <si>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</si>
  <si>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</si>
  <si>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</si>
  <si>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</si>
  <si>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</si>
  <si>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</si>
  <si>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</si>
  <si>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</si>
  <si>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</si>
  <si>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</si>
  <si>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</si>
  <si>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</si>
  <si>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</si>
  <si>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</si>
  <si>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</si>
  <si>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</si>
  <si>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</si>
  <si>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</si>
  <si>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</si>
  <si>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</si>
  <si>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</si>
  <si>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</si>
  <si>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</si>
  <si>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</si>
  <si>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</si>
  <si>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</si>
  <si>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</si>
  <si>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</si>
  <si>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</si>
  <si>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</si>
  <si>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</si>
  <si>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</si>
  <si>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</si>
  <si>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</si>
  <si>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</si>
  <si>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</si>
  <si>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</si>
  <si>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</si>
  <si>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</si>
  <si>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</si>
  <si>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</si>
  <si>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</si>
  <si>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</si>
  <si>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</si>
  <si>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</si>
  <si>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</si>
  <si>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</si>
  <si>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</si>
  <si>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</si>
  <si>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</si>
  <si>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</si>
  <si>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</si>
  <si>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</si>
  <si>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</si>
  <si>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</si>
  <si>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</si>
  <si>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</si>
  <si>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</si>
  <si>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</si>
  <si>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</si>
  <si>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</si>
  <si>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</si>
  <si>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</si>
  <si>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</si>
  <si>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</si>
  <si>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</si>
  <si>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</si>
  <si>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</si>
  <si>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</si>
  <si>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</si>
  <si>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</si>
  <si>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</si>
  <si>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</si>
  <si>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</si>
  <si>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</si>
  <si>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</si>
  <si>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</si>
  <si>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</si>
  <si>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</si>
  <si>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</si>
  <si>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</si>
  <si>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</si>
  <si>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</si>
  <si>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</si>
  <si>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</si>
  <si>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</si>
  <si>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</si>
  <si>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</si>
  <si>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</si>
  <si>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</si>
  <si>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</si>
  <si>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</si>
  <si>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</si>
  <si>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</si>
  <si>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</si>
  <si>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</si>
  <si>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</si>
  <si>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</si>
  <si>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</si>
  <si>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</si>
  <si>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</si>
  <si>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</si>
  <si>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</si>
  <si>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</si>
  <si>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</si>
  <si>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</si>
  <si>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</si>
  <si>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</si>
  <si>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</si>
  <si>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</si>
  <si>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</si>
  <si>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</si>
  <si>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</si>
  <si>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</si>
  <si>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</si>
  <si>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</si>
  <si>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</si>
  <si>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</si>
  <si>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</si>
  <si>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</si>
  <si>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</si>
  <si>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</si>
  <si>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</si>
  <si>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</si>
  <si>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</si>
  <si>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</si>
  <si>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</si>
  <si>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</si>
  <si>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</si>
  <si>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</si>
  <si>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</si>
  <si>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</si>
  <si>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</si>
  <si>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</si>
  <si>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</si>
  <si>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</si>
  <si>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</si>
  <si>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</si>
  <si>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</si>
  <si>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</si>
  <si>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</si>
  <si>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</si>
  <si>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</si>
  <si>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</si>
  <si>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</si>
  <si>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</si>
  <si>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</si>
  <si>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</si>
  <si>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</si>
  <si>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</si>
  <si>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</si>
  <si>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</si>
  <si>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</si>
  <si>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</si>
  <si>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</si>
  <si>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</si>
  <si>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</si>
  <si>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</si>
  <si>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</si>
  <si>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</si>
  <si>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</si>
  <si>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</si>
  <si>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</si>
  <si>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</si>
  <si>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</si>
  <si>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</si>
  <si>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</si>
  <si>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</si>
  <si>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</si>
  <si>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</si>
  <si>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</si>
  <si>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</si>
  <si>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</si>
  <si>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</si>
  <si>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</si>
  <si>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</si>
  <si>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</si>
  <si>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</si>
  <si>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</si>
  <si>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</si>
  <si>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</si>
  <si>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</si>
  <si>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</si>
  <si>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</si>
  <si>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</si>
  <si>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</si>
  <si>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</si>
  <si>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</si>
  <si>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</si>
  <si>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</si>
  <si>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</si>
  <si>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</si>
  <si>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</si>
  <si>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</si>
  <si>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</si>
  <si>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</si>
  <si>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</si>
  <si>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</si>
  <si>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</si>
  <si>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</si>
  <si>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</si>
  <si>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</si>
  <si>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</si>
  <si>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</si>
  <si>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</si>
  <si>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</si>
  <si>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</si>
  <si>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</si>
  <si>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</si>
  <si>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</si>
  <si>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</si>
  <si>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</si>
  <si>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</si>
  <si>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</si>
  <si>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</si>
  <si>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</si>
  <si>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</si>
  <si>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</si>
  <si>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</si>
  <si>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</si>
  <si>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</si>
  <si>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</si>
  <si>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</si>
  <si>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</si>
  <si>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</si>
  <si>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</si>
  <si>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</si>
  <si>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</si>
  <si>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</si>
  <si>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</si>
  <si>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</si>
  <si>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</si>
  <si>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</si>
  <si>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</si>
  <si>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</si>
  <si>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</si>
  <si>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</si>
  <si>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</si>
  <si>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</si>
  <si>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</si>
  <si>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</si>
  <si>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</si>
  <si>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</si>
  <si>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</si>
  <si>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</si>
  <si>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</si>
  <si>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</si>
  <si>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</si>
  <si>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</si>
  <si>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</si>
  <si>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</si>
  <si>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</si>
  <si>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</si>
  <si>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</si>
  <si>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</si>
  <si>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</si>
  <si>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</si>
  <si>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</si>
  <si>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</si>
  <si>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</si>
  <si>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</si>
  <si>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</si>
  <si>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</si>
  <si>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</si>
  <si>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</si>
  <si>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</si>
  <si>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</si>
  <si>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</si>
  <si>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</si>
  <si>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</si>
  <si>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</si>
  <si>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</si>
  <si>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</si>
  <si>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</si>
  <si>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</si>
  <si>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</si>
  <si>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</si>
  <si>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</si>
  <si>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</si>
  <si>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</si>
  <si>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</si>
  <si>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</si>
  <si>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</si>
  <si>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</si>
  <si>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</si>
  <si>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</si>
  <si>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</si>
  <si>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</si>
  <si>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</si>
  <si>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</si>
  <si>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</si>
  <si>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</si>
  <si>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</si>
  <si>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</si>
  <si>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</si>
  <si>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</si>
  <si>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</si>
  <si>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</si>
  <si>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</si>
  <si>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</si>
  <si>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</si>
  <si>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</si>
  <si>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</si>
  <si>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</si>
  <si>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</si>
  <si>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</si>
  <si>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</si>
  <si>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</si>
  <si>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</si>
  <si>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</si>
  <si>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</si>
  <si>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</si>
  <si>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</si>
  <si>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</si>
  <si>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</si>
  <si>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</si>
  <si>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</si>
  <si>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</si>
  <si>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</si>
  <si>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</si>
  <si>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</si>
  <si>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</si>
  <si>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</si>
  <si>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</si>
  <si>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</si>
  <si>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</si>
  <si>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</si>
  <si>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</si>
  <si>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</si>
  <si>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</si>
  <si>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</si>
  <si>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</si>
  <si>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</si>
  <si>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</si>
  <si>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</si>
  <si>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</si>
  <si>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</si>
  <si>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</si>
  <si>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</si>
  <si>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</si>
  <si>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</si>
  <si>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</si>
  <si>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</si>
  <si>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</si>
  <si>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</si>
  <si>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</si>
  <si>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</si>
  <si>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</si>
  <si>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</si>
  <si>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</si>
  <si>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</si>
  <si>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</si>
  <si>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</si>
  <si>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</si>
  <si>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</si>
  <si>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</si>
  <si>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</si>
  <si>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</si>
  <si>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</si>
  <si>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</si>
  <si>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</si>
  <si>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</si>
  <si>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</si>
  <si>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</si>
  <si>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</si>
  <si>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</si>
  <si>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</si>
  <si>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</si>
  <si>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</si>
  <si>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</si>
  <si>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</si>
  <si>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</si>
  <si>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</si>
  <si>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</si>
  <si>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</si>
  <si>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</si>
  <si>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</si>
  <si>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</si>
  <si>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</si>
  <si>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</si>
  <si>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</si>
  <si>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</si>
  <si>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</si>
  <si>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</si>
  <si>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</si>
  <si>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</si>
  <si>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</si>
  <si>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</si>
  <si>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</si>
  <si>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</si>
  <si>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</si>
  <si>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</si>
  <si>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</si>
  <si>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</si>
  <si>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</si>
  <si>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</si>
  <si>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</si>
  <si>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</si>
  <si>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</si>
  <si>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</si>
  <si>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</si>
  <si>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</si>
  <si>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</si>
  <si>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</si>
  <si>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</si>
  <si>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</si>
  <si>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</si>
  <si>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</si>
  <si>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</si>
  <si>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</si>
  <si>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</si>
  <si>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</si>
  <si>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</si>
  <si>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</si>
  <si>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</si>
  <si>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</si>
  <si>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</si>
  <si>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</si>
  <si>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</si>
  <si>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</si>
  <si>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</si>
  <si>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</si>
  <si>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</si>
  <si>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</si>
  <si>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</si>
  <si>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</si>
  <si>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</si>
  <si>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</si>
  <si>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</si>
  <si>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</si>
  <si>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</si>
  <si>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</si>
  <si>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</si>
  <si>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</si>
  <si>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</si>
  <si>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</si>
  <si>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</si>
  <si>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</si>
  <si>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</si>
  <si>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</si>
  <si>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</si>
  <si>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</si>
  <si>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</si>
  <si>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</si>
  <si>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</si>
  <si>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</si>
  <si>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</si>
  <si>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</si>
  <si>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</si>
  <si>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</si>
  <si>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</si>
  <si>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</si>
  <si>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</si>
  <si>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</si>
  <si>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</si>
  <si>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</si>
  <si>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</si>
  <si>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</si>
  <si>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</si>
  <si>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</si>
  <si>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</si>
  <si>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</si>
  <si>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</si>
  <si>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</si>
  <si>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</si>
  <si>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</si>
  <si>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</si>
  <si>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</si>
  <si>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</si>
  <si>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</si>
  <si>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</si>
  <si>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</si>
  <si>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</si>
  <si>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</si>
  <si>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</si>
  <si>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</si>
  <si>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</si>
  <si>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</si>
  <si>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</si>
  <si>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</si>
  <si>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</si>
  <si>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</si>
  <si>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</si>
  <si>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</si>
  <si>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</si>
  <si>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</si>
  <si>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</si>
  <si>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</si>
  <si>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</si>
  <si>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</si>
  <si>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</si>
  <si>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</si>
  <si>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</si>
  <si>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</si>
  <si>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</si>
  <si>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</si>
  <si>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</si>
  <si>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</si>
  <si>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</si>
  <si>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</si>
  <si>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</si>
  <si>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</si>
  <si>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</si>
  <si>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</si>
  <si>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</si>
  <si>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</si>
  <si>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</si>
  <si>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</si>
  <si>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</si>
  <si>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</si>
  <si>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</si>
  <si>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</si>
  <si>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</si>
  <si>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</si>
  <si>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</si>
  <si>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</si>
  <si>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</si>
  <si>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</si>
  <si>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</si>
  <si>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</si>
  <si>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</si>
  <si>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</si>
  <si>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</si>
  <si>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</si>
  <si>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</si>
  <si>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</si>
  <si>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</si>
  <si>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</si>
  <si>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</si>
  <si>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</si>
  <si>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</si>
  <si>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</si>
  <si>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</si>
  <si>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</si>
  <si>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</si>
  <si>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</si>
  <si>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</si>
  <si>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</si>
  <si>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</si>
  <si>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</si>
  <si>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</si>
  <si>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</si>
  <si>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</si>
  <si>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</si>
  <si>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</si>
  <si>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</si>
  <si>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</si>
  <si>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</si>
  <si>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</si>
  <si>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</si>
  <si>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</si>
  <si>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</si>
  <si>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</si>
  <si>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</si>
  <si>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</si>
  <si>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</si>
  <si>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</si>
  <si>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</si>
  <si>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</si>
  <si>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</si>
  <si>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</si>
  <si>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</si>
  <si>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</si>
  <si>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</si>
  <si>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</si>
  <si>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</si>
  <si>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</si>
  <si>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</si>
  <si>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</si>
  <si>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</si>
  <si>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</si>
  <si>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</si>
  <si>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</si>
  <si>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</si>
  <si>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</si>
  <si>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</si>
  <si>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</si>
  <si>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</si>
  <si>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</si>
  <si>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</si>
  <si>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</si>
  <si>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</si>
  <si>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</si>
  <si>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</si>
  <si>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</si>
  <si>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</si>
  <si>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</si>
  <si>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</si>
  <si>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</si>
  <si>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</si>
  <si>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</si>
  <si>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</si>
  <si>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</si>
  <si>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</si>
  <si>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</si>
  <si>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</si>
  <si>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</si>
  <si>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</si>
  <si>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</si>
  <si>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</si>
  <si>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</si>
  <si>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</si>
  <si>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</si>
  <si>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</si>
  <si>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</si>
  <si>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</si>
  <si>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</si>
  <si>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</si>
  <si>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</si>
  <si>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</si>
  <si>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</si>
  <si>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</si>
  <si>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</si>
  <si>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</si>
  <si>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</si>
  <si>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</si>
  <si>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</si>
  <si>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</si>
  <si>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</si>
  <si>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</si>
  <si>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</si>
  <si>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</si>
  <si>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</si>
  <si>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</si>
  <si>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</si>
  <si>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</si>
  <si>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</si>
  <si>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</si>
  <si>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</si>
  <si>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</si>
  <si>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</si>
  <si>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</si>
  <si>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</si>
  <si>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</si>
  <si>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</si>
  <si>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</si>
  <si>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</si>
  <si>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</si>
  <si>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</si>
  <si>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</si>
  <si>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</si>
  <si>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</si>
  <si>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</si>
  <si>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</si>
  <si>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</si>
  <si>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</si>
  <si>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</si>
  <si>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</si>
  <si>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</si>
  <si>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</si>
  <si>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</si>
  <si>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</si>
  <si>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</si>
  <si>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</si>
  <si>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</si>
  <si>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</si>
  <si>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</si>
  <si>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</si>
  <si>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</si>
  <si>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</si>
  <si>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</si>
  <si>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</si>
  <si>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</si>
  <si>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</si>
  <si>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</si>
  <si>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</si>
  <si>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</si>
  <si>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</si>
  <si>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</si>
  <si>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</si>
  <si>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</si>
  <si>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</si>
  <si>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</si>
  <si>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</si>
  <si>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</si>
  <si>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</si>
  <si>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</si>
  <si>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</si>
  <si>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</si>
  <si>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</si>
  <si>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</si>
  <si>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</si>
  <si>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</si>
  <si>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</si>
  <si>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</si>
  <si>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</si>
  <si>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</si>
  <si>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</si>
  <si>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</si>
  <si>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</si>
  <si>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</si>
  <si>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</si>
  <si>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</si>
  <si>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</si>
  <si>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</si>
  <si>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</si>
  <si>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</si>
  <si>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</si>
  <si>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</si>
  <si>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</si>
  <si>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</si>
  <si>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</si>
  <si>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</si>
  <si>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</si>
  <si>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</si>
  <si>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</si>
  <si>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</si>
  <si>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</si>
  <si>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</si>
  <si>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</si>
  <si>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</si>
  <si>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</si>
  <si>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</si>
  <si>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</si>
  <si>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</si>
  <si>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</si>
  <si>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</si>
  <si>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</si>
  <si>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</si>
  <si>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</si>
  <si>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</si>
  <si>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</si>
  <si>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</si>
  <si>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</si>
  <si>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</si>
  <si>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</si>
  <si>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</si>
  <si>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</si>
  <si>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</si>
  <si>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</si>
  <si>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</si>
  <si>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</si>
  <si>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</si>
  <si>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</si>
  <si>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</si>
  <si>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</si>
  <si>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</si>
  <si>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</si>
  <si>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</si>
  <si>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</si>
  <si>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</si>
  <si>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</si>
  <si>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</si>
  <si>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</si>
  <si>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</si>
  <si>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</si>
  <si>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</si>
  <si>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</si>
  <si>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</si>
  <si>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</si>
  <si>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</si>
  <si>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</si>
  <si>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</si>
  <si>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</si>
  <si>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</si>
  <si>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</si>
  <si>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</si>
  <si>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</si>
  <si>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</si>
  <si>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</si>
  <si>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</si>
  <si>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</si>
  <si>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</si>
  <si>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</si>
  <si>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</si>
  <si>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</si>
  <si>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</si>
  <si>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</si>
  <si>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</si>
  <si>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</si>
  <si>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</si>
  <si>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</si>
  <si>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</si>
  <si>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</si>
  <si>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</si>
  <si>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</si>
  <si>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</si>
  <si>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</si>
  <si>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</si>
  <si>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</si>
  <si>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</si>
  <si>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</si>
  <si>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</si>
  <si>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</si>
  <si>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</si>
  <si>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</si>
  <si>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</si>
  <si>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</si>
  <si>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</si>
  <si>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</si>
  <si>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</si>
  <si>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</si>
  <si>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</si>
  <si>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</si>
  <si>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</si>
  <si>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</si>
  <si>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</si>
  <si>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</si>
  <si>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</si>
  <si>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</si>
  <si>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</si>
  <si>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</si>
  <si>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</si>
  <si>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</si>
  <si>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</si>
  <si>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</si>
  <si>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</si>
  <si>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</si>
  <si>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</si>
  <si>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</si>
  <si>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</si>
  <si>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</si>
  <si>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</si>
  <si>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</si>
  <si>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</si>
  <si>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</si>
  <si>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</si>
  <si>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</si>
  <si>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</si>
  <si>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</si>
  <si>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</si>
  <si>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</si>
  <si>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</si>
  <si>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</si>
  <si>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</si>
  <si>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</si>
  <si>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</si>
  <si>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</si>
  <si>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</si>
  <si>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</si>
  <si>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</si>
  <si>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</si>
  <si>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</si>
  <si>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</si>
  <si>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</si>
  <si>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</si>
  <si>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</si>
  <si>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</si>
  <si>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</si>
  <si>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</si>
  <si>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</si>
  <si>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</si>
  <si>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</si>
  <si>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</si>
  <si>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</si>
  <si>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</si>
  <si>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</si>
  <si>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</si>
  <si>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</si>
  <si>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</si>
  <si>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</si>
  <si>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</si>
  <si>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</si>
  <si>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</si>
  <si>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</si>
  <si>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</si>
  <si>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</si>
  <si>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</si>
  <si>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</si>
  <si>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</si>
  <si>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</si>
  <si>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</si>
  <si>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</si>
  <si>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</si>
  <si>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</si>
  <si>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</si>
  <si>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</si>
  <si>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</si>
  <si>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</si>
  <si>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</si>
  <si>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</si>
  <si>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</si>
  <si>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</si>
  <si>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</si>
  <si>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</si>
  <si>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</si>
  <si>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</si>
  <si>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</si>
  <si>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</si>
  <si>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</si>
  <si>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</si>
  <si>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</si>
  <si>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</si>
  <si>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</si>
  <si>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</si>
  <si>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</si>
  <si>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</si>
  <si>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</si>
  <si>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</si>
  <si>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</si>
  <si>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</si>
  <si>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</si>
  <si>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</si>
  <si>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</si>
  <si>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</si>
  <si>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</si>
  <si>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</si>
  <si>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</si>
  <si>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</si>
  <si>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</si>
  <si>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</si>
  <si>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</si>
  <si>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</si>
  <si>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</si>
  <si>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</si>
  <si>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</si>
  <si>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</si>
  <si>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</si>
  <si>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</si>
  <si>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</si>
  <si>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</si>
  <si>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</si>
  <si>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</si>
  <si>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</si>
  <si>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</si>
  <si>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</si>
  <si>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</si>
  <si>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</si>
  <si>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</si>
  <si>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</si>
  <si>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</si>
  <si>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</si>
  <si>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</si>
  <si>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</si>
  <si>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</si>
  <si>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</si>
  <si>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</si>
  <si>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</si>
  <si>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</si>
  <si>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</si>
  <si>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</si>
  <si>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</si>
  <si>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</si>
  <si>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</si>
  <si>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</si>
  <si>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</si>
  <si>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</si>
  <si>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</si>
  <si>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</si>
  <si>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</si>
  <si>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</si>
  <si>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</si>
  <si>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</si>
  <si>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</si>
  <si>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</si>
  <si>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</si>
  <si>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</si>
  <si>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</si>
  <si>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</si>
  <si>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</si>
  <si>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</si>
  <si>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</si>
  <si>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</si>
  <si>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</si>
  <si>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</si>
  <si>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</si>
  <si>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</si>
  <si>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</si>
  <si>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</si>
  <si>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</si>
  <si>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</si>
  <si>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</si>
  <si>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</si>
  <si>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</si>
  <si>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</si>
  <si>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</si>
  <si>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</si>
  <si>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</si>
  <si>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</si>
  <si>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</si>
  <si>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</si>
  <si>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</si>
  <si>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</si>
  <si>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</si>
  <si>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</si>
  <si>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</si>
  <si>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</si>
  <si>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</si>
  <si>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</si>
  <si>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</si>
  <si>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</si>
  <si>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</si>
  <si>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</si>
  <si>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</si>
  <si>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</si>
  <si>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</si>
  <si>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</si>
  <si>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</si>
  <si>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</si>
  <si>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</si>
  <si>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</si>
  <si>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</si>
  <si>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</si>
  <si>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</si>
  <si>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</si>
  <si>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</si>
  <si>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</si>
  <si>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</si>
  <si>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</si>
  <si>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</si>
  <si>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</si>
  <si>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</si>
  <si>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</si>
  <si>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</si>
  <si>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</si>
  <si>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</si>
  <si>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</si>
  <si>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</si>
  <si>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</si>
  <si>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</si>
  <si>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</si>
  <si>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</si>
  <si>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</si>
  <si>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</si>
  <si>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</si>
  <si>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</si>
  <si>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</si>
  <si>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</si>
  <si>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</si>
  <si>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</si>
  <si>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</si>
  <si>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</si>
  <si>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</si>
  <si>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</si>
  <si>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</si>
  <si>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</si>
  <si>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</si>
  <si>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</si>
  <si>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</si>
  <si>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</si>
  <si>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</si>
  <si>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</si>
  <si>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</si>
  <si>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</si>
  <si>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</si>
  <si>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</si>
  <si>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</si>
  <si>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</si>
  <si>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</si>
  <si>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</si>
  <si>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</si>
  <si>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</si>
  <si>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</si>
  <si>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</si>
  <si>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</si>
  <si>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</si>
  <si>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</si>
  <si>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</si>
  <si>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</si>
  <si>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</si>
  <si>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</si>
  <si>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</si>
  <si>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</si>
  <si>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</si>
  <si>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</si>
  <si>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</si>
  <si>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</si>
  <si>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</si>
  <si>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</si>
  <si>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</si>
  <si>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</si>
  <si>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</si>
  <si>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</si>
  <si>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</si>
  <si>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</si>
  <si>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</si>
  <si>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</si>
  <si>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</si>
  <si>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</si>
  <si>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</si>
  <si>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</si>
  <si>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</si>
  <si>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</si>
  <si>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</si>
  <si>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</si>
  <si>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</si>
  <si>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</si>
  <si>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</si>
  <si>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</si>
  <si>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</si>
  <si>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</si>
  <si>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</si>
  <si>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</si>
  <si>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</si>
  <si>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</si>
  <si>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</si>
  <si>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</si>
  <si>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</si>
  <si>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</si>
  <si>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</si>
  <si>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</si>
  <si>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</si>
  <si>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</si>
  <si>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</si>
  <si>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</si>
  <si>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</si>
  <si>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</si>
  <si>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</si>
  <si>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</si>
  <si>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</si>
  <si>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</si>
  <si>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</si>
  <si>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</si>
  <si>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</si>
  <si>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</si>
  <si>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</si>
  <si>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</si>
  <si>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</si>
  <si>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</si>
  <si>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</si>
  <si>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</si>
  <si>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</si>
  <si>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</si>
  <si>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</si>
  <si>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</si>
  <si>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</si>
  <si>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</si>
  <si>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</si>
  <si>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</si>
  <si>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</si>
  <si>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</si>
  <si>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</si>
  <si>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</si>
  <si>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</si>
  <si>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</si>
  <si>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</si>
  <si>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</si>
  <si>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</si>
  <si>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</si>
  <si>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</si>
  <si>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</si>
  <si>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</si>
  <si>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</si>
  <si>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</si>
  <si>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</si>
  <si>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</si>
  <si>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</si>
  <si>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</si>
  <si>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</si>
  <si>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</si>
  <si>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</si>
  <si>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</si>
  <si>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</si>
  <si>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</si>
  <si>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</si>
  <si>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</si>
  <si>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</si>
  <si>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</si>
  <si>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</si>
  <si>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</si>
  <si>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</si>
  <si>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</si>
  <si>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</si>
  <si>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</si>
  <si>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</si>
  <si>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</si>
  <si>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</si>
  <si>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</si>
  <si>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</si>
  <si>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</si>
  <si>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</si>
  <si>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</si>
  <si>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</si>
  <si>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</si>
  <si>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</si>
  <si>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</si>
  <si>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</si>
  <si>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</si>
  <si>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</si>
  <si>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</si>
  <si>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</si>
  <si>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</si>
  <si>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</si>
  <si>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</si>
  <si>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</si>
  <si>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</si>
  <si>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</si>
  <si>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</si>
  <si>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</si>
  <si>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</si>
  <si>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</si>
  <si>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</si>
  <si>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</si>
  <si>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</si>
  <si>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</si>
  <si>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</si>
  <si>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</si>
  <si>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</si>
  <si>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</si>
  <si>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</si>
  <si>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</si>
  <si>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</si>
  <si>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</si>
  <si>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</si>
  <si>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</si>
  <si>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</si>
  <si>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</si>
  <si>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</si>
  <si>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</si>
  <si>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</si>
  <si>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</si>
  <si>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</si>
  <si>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</si>
  <si>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</si>
  <si>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</si>
  <si>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</si>
  <si>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</si>
  <si>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</si>
  <si>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</si>
  <si>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</si>
  <si>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</si>
  <si>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</si>
  <si>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</si>
  <si>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</si>
  <si>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</si>
  <si>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</si>
  <si>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</si>
  <si>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</si>
  <si>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</si>
  <si>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</si>
  <si>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</si>
  <si>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</si>
  <si>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</si>
  <si>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</si>
  <si>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</si>
  <si>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</si>
  <si>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</si>
  <si>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</si>
  <si>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</si>
  <si>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</si>
  <si>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</si>
  <si>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</si>
  <si>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</si>
  <si>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</si>
  <si>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</si>
  <si>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</si>
  <si>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</si>
  <si>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</si>
  <si>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</si>
  <si>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</si>
  <si>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</si>
  <si>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</si>
  <si>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</si>
  <si>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</si>
  <si>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</si>
  <si>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</si>
  <si>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</si>
  <si>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</si>
  <si>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</si>
  <si>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</si>
  <si>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</si>
  <si>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</si>
  <si>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</si>
  <si>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</si>
  <si>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</si>
  <si>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</si>
  <si>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</si>
  <si>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</si>
  <si>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</si>
  <si>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</si>
  <si>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</si>
  <si>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</si>
  <si>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</si>
  <si>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</si>
  <si>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</si>
  <si>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</si>
  <si>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</si>
  <si>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</si>
  <si>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</si>
  <si>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</si>
  <si>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</si>
  <si>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</si>
  <si>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</si>
  <si>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</si>
  <si>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</si>
  <si>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</si>
  <si>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</si>
  <si>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</si>
  <si>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</si>
  <si>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</si>
  <si>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</si>
  <si>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</si>
  <si>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</si>
  <si>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</si>
  <si>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</si>
  <si>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</si>
  <si>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</si>
  <si>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</si>
  <si>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</si>
  <si>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</si>
  <si>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</si>
  <si>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</si>
  <si>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</si>
  <si>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</si>
  <si>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</si>
  <si>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</si>
  <si>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</si>
  <si>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</si>
  <si>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</si>
  <si>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</si>
  <si>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</si>
  <si>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</si>
  <si>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</si>
  <si>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</si>
  <si>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</si>
  <si>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</si>
  <si>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</si>
  <si>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</si>
  <si>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</si>
  <si>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</si>
  <si>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</si>
  <si>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</si>
  <si>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</si>
  <si>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</si>
  <si>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</si>
  <si>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</si>
  <si>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</si>
  <si>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</si>
  <si>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</si>
  <si>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</si>
  <si>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</si>
  <si>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</si>
  <si>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</si>
  <si>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</si>
  <si>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</si>
  <si>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</si>
  <si>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</si>
  <si>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</si>
  <si>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</si>
  <si>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</si>
  <si>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</si>
  <si>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</si>
  <si>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</si>
  <si>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</si>
  <si>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</si>
  <si>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</si>
  <si>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</si>
  <si>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</si>
  <si>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</si>
  <si>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</si>
  <si>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</si>
  <si>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</si>
  <si>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</si>
  <si>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</si>
  <si>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</si>
  <si>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</si>
  <si>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</si>
  <si>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</si>
  <si>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</si>
  <si>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</si>
  <si>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</si>
  <si>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</si>
  <si>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</si>
  <si>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</si>
  <si>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</si>
  <si>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</si>
  <si>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</si>
  <si>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</si>
  <si>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</si>
  <si>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</si>
  <si>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</si>
  <si>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</si>
  <si>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</si>
  <si>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</si>
  <si>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</si>
  <si>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</si>
  <si>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</si>
  <si>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</si>
  <si>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</si>
  <si>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</si>
  <si>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</si>
  <si>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</si>
  <si>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</si>
  <si>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</si>
  <si>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</si>
  <si>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</si>
  <si>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</si>
  <si>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</si>
  <si>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</si>
  <si>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</si>
  <si>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</si>
  <si>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</si>
  <si>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</si>
  <si>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</si>
  <si>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</si>
  <si>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</si>
  <si>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</si>
  <si>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</si>
  <si>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</si>
  <si>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</si>
  <si>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</si>
  <si>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</si>
  <si>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</si>
  <si>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</si>
  <si>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</si>
  <si>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</si>
  <si>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</si>
  <si>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</si>
  <si>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</si>
  <si>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</si>
  <si>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</si>
  <si>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</si>
  <si>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</si>
  <si>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</si>
  <si>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</si>
  <si>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</si>
  <si>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</si>
  <si>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</si>
  <si>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</si>
  <si>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</si>
  <si>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</si>
  <si>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</si>
  <si>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</si>
  <si>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</si>
  <si>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</si>
  <si>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</si>
  <si>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</si>
  <si>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</si>
  <si>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</si>
  <si>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</si>
  <si>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</si>
  <si>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</si>
  <si>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</si>
  <si>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</si>
  <si>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</si>
  <si>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</si>
  <si>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</si>
  <si>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</si>
  <si>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</si>
  <si>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</si>
  <si>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</si>
  <si>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</si>
  <si>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</si>
  <si>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</si>
  <si>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</si>
  <si>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</si>
  <si>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</si>
  <si>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</si>
  <si>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</si>
  <si>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</si>
  <si>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</si>
  <si>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</si>
  <si>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</si>
  <si>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</si>
  <si>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</si>
  <si>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</si>
  <si>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</si>
  <si>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</si>
  <si>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</si>
  <si>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</si>
  <si>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</si>
  <si>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</si>
  <si>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</si>
  <si>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</si>
  <si>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</si>
  <si>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</si>
  <si>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</si>
  <si>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</si>
  <si>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</si>
  <si>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</si>
  <si>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</si>
  <si>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</si>
  <si>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</si>
  <si>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</si>
  <si>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</si>
  <si>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</si>
  <si>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</si>
  <si>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</si>
  <si>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</si>
  <si>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</si>
  <si>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</si>
  <si>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</si>
  <si>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</si>
  <si>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</si>
  <si>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</si>
  <si>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</si>
  <si>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</si>
  <si>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</si>
  <si>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</si>
  <si>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</si>
  <si>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</si>
  <si>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</si>
  <si>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</si>
  <si>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</si>
  <si>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</si>
  <si>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</si>
  <si>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</si>
  <si>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</si>
  <si>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</si>
  <si>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</si>
  <si>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</si>
  <si>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</si>
  <si>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</si>
  <si>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</si>
  <si>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</si>
  <si>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</si>
  <si>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</si>
  <si>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</si>
  <si>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</si>
  <si>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</si>
  <si>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</si>
  <si>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</si>
  <si>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</si>
  <si>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</si>
  <si>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</si>
  <si>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</si>
  <si>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</si>
  <si>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</si>
  <si>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</si>
  <si>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</si>
  <si>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</si>
  <si>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</si>
  <si>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</si>
  <si>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</si>
  <si>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</si>
  <si>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</si>
  <si>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</si>
  <si>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</si>
  <si>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</si>
  <si>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</si>
  <si>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</si>
  <si>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</si>
  <si>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</si>
  <si>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</si>
  <si>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</si>
  <si>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</si>
  <si>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</si>
  <si>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</si>
  <si>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</si>
  <si>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</si>
  <si>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</si>
  <si>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</si>
  <si>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</si>
  <si>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</si>
  <si>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</si>
  <si>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</si>
  <si>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</si>
  <si>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</si>
  <si>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</si>
  <si>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</si>
  <si>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</si>
  <si>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</si>
  <si>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</si>
  <si>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</si>
  <si>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</si>
  <si>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</si>
  <si>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</si>
  <si>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</si>
  <si>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</si>
  <si>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</si>
  <si>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</si>
  <si>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</si>
  <si>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</si>
  <si>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</si>
  <si>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</si>
  <si>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</si>
  <si>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</si>
  <si>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</si>
  <si>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</si>
  <si>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</si>
  <si>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</si>
  <si>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</si>
  <si>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</si>
  <si>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</si>
  <si>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</si>
  <si>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</si>
  <si>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</si>
  <si>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</si>
  <si>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</si>
  <si>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</si>
  <si>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</si>
  <si>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</si>
  <si>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</si>
  <si>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</si>
  <si>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</si>
  <si>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</si>
  <si>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</si>
  <si>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</si>
  <si>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</si>
  <si>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</si>
  <si>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</si>
  <si>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</si>
  <si>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</si>
  <si>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</si>
  <si>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</si>
  <si>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</si>
  <si>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</si>
  <si>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</si>
  <si>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</si>
  <si>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</si>
  <si>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</si>
  <si>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</si>
  <si>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</si>
  <si>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</si>
  <si>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</si>
  <si>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</si>
  <si>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</si>
  <si>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</si>
  <si>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</si>
  <si>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</si>
  <si>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</si>
  <si>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</si>
  <si>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</si>
  <si>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</si>
  <si>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</si>
  <si>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</si>
  <si>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</si>
  <si>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</si>
  <si>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</si>
  <si>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</si>
  <si>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</si>
  <si>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</si>
  <si>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</si>
  <si>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</si>
  <si>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</si>
  <si>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</si>
  <si>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</si>
  <si>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</si>
  <si>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</si>
  <si>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</si>
  <si>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</si>
  <si>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</si>
  <si>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</si>
  <si>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</si>
  <si>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</si>
  <si>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</si>
  <si>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</si>
  <si>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</si>
  <si>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</si>
  <si>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</si>
  <si>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</si>
  <si>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</si>
  <si>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</si>
  <si>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</si>
  <si>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</si>
  <si>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</si>
  <si>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</si>
  <si>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</si>
  <si>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</si>
  <si>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</si>
  <si>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</si>
  <si>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</si>
  <si>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</si>
  <si>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</si>
  <si>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</si>
  <si>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</si>
  <si>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</si>
  <si>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</si>
  <si>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</si>
  <si>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</si>
  <si>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</si>
  <si>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</si>
  <si>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</si>
  <si>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</si>
  <si>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</si>
  <si>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</si>
  <si>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</si>
  <si>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</si>
  <si>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</si>
  <si>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</si>
  <si>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</si>
  <si>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</si>
  <si>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</si>
  <si>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</si>
  <si>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</si>
  <si>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</si>
  <si>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</si>
  <si>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</si>
  <si>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</si>
  <si>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</si>
  <si>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</si>
  <si>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</si>
  <si>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</si>
  <si>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</si>
  <si>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</si>
  <si>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</si>
  <si>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</si>
  <si>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</si>
  <si>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</si>
  <si>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</si>
  <si>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</si>
  <si>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</si>
  <si>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</si>
  <si>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</si>
  <si>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</si>
  <si>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</si>
  <si>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</si>
  <si>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</si>
  <si>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</si>
  <si>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</si>
  <si>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</si>
  <si>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</si>
  <si>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</si>
  <si>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</si>
  <si>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</si>
  <si>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</si>
  <si>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</si>
  <si>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</si>
  <si>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</si>
  <si>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</si>
  <si>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</si>
  <si>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</si>
  <si>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</si>
  <si>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</si>
  <si>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</si>
  <si>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</si>
  <si>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</si>
  <si>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</si>
  <si>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</si>
  <si>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</si>
  <si>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</si>
  <si>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</si>
  <si>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</si>
  <si>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</si>
  <si>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</si>
  <si>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</si>
  <si>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</si>
  <si>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</si>
  <si>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</si>
  <si>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</si>
  <si>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</si>
  <si>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</si>
  <si>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</si>
  <si>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</si>
  <si>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</si>
  <si>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</si>
  <si>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</si>
  <si>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</si>
  <si>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</si>
  <si>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</si>
  <si>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</si>
  <si>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</si>
  <si>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</si>
  <si>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</si>
  <si>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</si>
  <si>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</si>
  <si>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</si>
  <si>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</si>
  <si>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</si>
  <si>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</si>
  <si>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</si>
  <si>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</si>
  <si>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</si>
  <si>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</si>
  <si>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</si>
  <si>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</si>
  <si>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</si>
  <si>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</si>
  <si>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</si>
  <si>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</si>
  <si>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</si>
  <si>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</si>
  <si>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</si>
  <si>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</si>
  <si>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</si>
  <si>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</si>
  <si>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</si>
  <si>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</si>
  <si>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</si>
  <si>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</si>
  <si>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</si>
  <si>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</si>
  <si>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</si>
  <si>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</si>
  <si>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</si>
  <si>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</si>
  <si>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</si>
  <si>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</si>
  <si>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</si>
  <si>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</si>
  <si>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</si>
  <si>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</si>
  <si>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</si>
  <si>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</si>
  <si>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</si>
  <si>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</si>
  <si>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</si>
  <si>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</si>
  <si>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</si>
  <si>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</si>
  <si>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</si>
  <si>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</si>
  <si>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</si>
  <si>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</si>
  <si>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</si>
  <si>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</si>
  <si>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</si>
  <si>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</si>
  <si>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</si>
  <si>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</si>
  <si>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</si>
  <si>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</si>
  <si>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</si>
  <si>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</si>
  <si>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</si>
  <si>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</si>
  <si>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</si>
  <si>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</si>
  <si>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</si>
  <si>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</si>
  <si>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</si>
  <si>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</si>
  <si>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</si>
  <si>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</si>
  <si>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</si>
  <si>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</si>
  <si>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</si>
  <si>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</si>
  <si>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</si>
  <si>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</si>
  <si>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</si>
  <si>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</si>
  <si>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</si>
  <si>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</si>
  <si>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</si>
  <si>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</si>
  <si>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</si>
  <si>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</si>
  <si>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</si>
  <si>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</si>
  <si>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</si>
  <si>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</si>
  <si>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</si>
  <si>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</si>
  <si>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</si>
  <si>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</si>
  <si>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</si>
  <si>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</si>
  <si>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</si>
  <si>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</si>
  <si>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</si>
  <si>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</si>
  <si>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</si>
  <si>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</si>
  <si>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</si>
  <si>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</si>
  <si>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</si>
  <si>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</si>
  <si>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</si>
  <si>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</si>
  <si>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</si>
  <si>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</si>
  <si>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</si>
  <si>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</si>
  <si>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</si>
  <si>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</si>
  <si>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</si>
  <si>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</si>
  <si>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</si>
  <si>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</si>
  <si>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</si>
  <si>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</si>
  <si>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</si>
  <si>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</si>
  <si>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</si>
  <si>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</si>
  <si>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</si>
  <si>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</si>
  <si>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</si>
  <si>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</si>
  <si>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</si>
  <si>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</si>
  <si>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</si>
  <si>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</si>
  <si>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</si>
  <si>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</si>
  <si>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</si>
  <si>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</si>
  <si>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</si>
  <si>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</si>
  <si>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</si>
  <si>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</si>
  <si>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</si>
  <si>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</si>
  <si>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</si>
  <si>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</si>
  <si>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</si>
  <si>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</si>
  <si>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</si>
  <si>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</si>
  <si>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</si>
  <si>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</si>
  <si>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</si>
  <si>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</si>
  <si>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</si>
  <si>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</si>
  <si>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</si>
  <si>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</si>
  <si>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</si>
  <si>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</si>
  <si>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</si>
  <si>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</si>
  <si>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</si>
  <si>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</si>
  <si>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</si>
  <si>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</si>
  <si>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</si>
  <si>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</si>
  <si>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</si>
  <si>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</si>
  <si>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</si>
  <si>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</si>
  <si>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</si>
  <si>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</si>
  <si>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</si>
  <si>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</si>
  <si>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</si>
  <si>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</si>
  <si>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</si>
  <si>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</si>
  <si>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</si>
  <si>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</si>
  <si>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</si>
  <si>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</si>
  <si>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</si>
  <si>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</si>
  <si>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</si>
  <si>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</si>
  <si>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</si>
  <si>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</si>
  <si>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</si>
  <si>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</si>
  <si>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</si>
  <si>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</si>
  <si>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</si>
  <si>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</si>
  <si>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</si>
  <si>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</si>
  <si>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</si>
  <si>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</si>
  <si>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</si>
  <si>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</si>
  <si>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</si>
  <si>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</si>
  <si>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</si>
  <si>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</si>
  <si>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</si>
  <si>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</si>
  <si>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</si>
  <si>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</si>
  <si>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</si>
  <si>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</si>
  <si>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</si>
  <si>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</si>
  <si>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</si>
  <si>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</si>
  <si>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</si>
  <si>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</si>
  <si>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</si>
  <si>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</si>
  <si>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</si>
  <si>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</si>
  <si>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</si>
  <si>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</si>
  <si>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</si>
  <si>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</si>
  <si>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</si>
  <si>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</si>
  <si>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</si>
  <si>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</si>
  <si>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</si>
  <si>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</si>
  <si>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</si>
  <si>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</si>
  <si>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</si>
  <si>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</si>
  <si>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</si>
  <si>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</si>
  <si>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</si>
  <si>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</si>
  <si>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</si>
  <si>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</si>
  <si>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</si>
  <si>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</si>
  <si>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</si>
  <si>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</si>
  <si>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</si>
  <si>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</si>
  <si>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</si>
  <si>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</si>
  <si>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</si>
  <si>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</si>
  <si>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</si>
  <si>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</si>
  <si>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</si>
  <si>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</si>
  <si>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</si>
  <si>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</si>
  <si>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</si>
  <si>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</si>
  <si>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</si>
  <si>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</si>
  <si>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</si>
  <si>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</si>
  <si>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</si>
  <si>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</si>
  <si>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</si>
  <si>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</si>
  <si>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</si>
  <si>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</si>
  <si>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</si>
  <si>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</si>
  <si>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</si>
  <si>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</si>
  <si>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</si>
  <si>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</si>
  <si>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</si>
  <si>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</si>
  <si>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</si>
  <si>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</si>
  <si>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</si>
  <si>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</si>
  <si>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</si>
  <si>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</si>
  <si>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</si>
  <si>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</si>
  <si>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</si>
  <si>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</si>
  <si>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</si>
  <si>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</si>
  <si>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</si>
  <si>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</si>
  <si>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</si>
  <si>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</si>
  <si>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</si>
  <si>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</si>
  <si>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</si>
  <si>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</si>
  <si>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</si>
  <si>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</si>
  <si>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</si>
  <si>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</si>
  <si>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</si>
  <si>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</si>
  <si>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</si>
  <si>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</si>
  <si>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</si>
  <si>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</si>
  <si>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</si>
  <si>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</si>
  <si>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</si>
  <si>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</si>
  <si>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</si>
  <si>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</si>
  <si>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</si>
  <si>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</si>
  <si>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</si>
  <si>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</si>
  <si>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</si>
  <si>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</si>
  <si>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</si>
  <si>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</si>
  <si>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</si>
  <si>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</si>
  <si>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</si>
  <si>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</si>
  <si>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</si>
  <si>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</si>
  <si>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</si>
  <si>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</si>
  <si>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</si>
  <si>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</si>
  <si>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</si>
  <si>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</si>
  <si>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</si>
  <si>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</si>
  <si>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</si>
  <si>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</si>
  <si>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</si>
  <si>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</si>
  <si>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</si>
  <si>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</si>
  <si>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</si>
  <si>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</si>
  <si>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</si>
  <si>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</si>
  <si>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</si>
  <si>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</si>
  <si>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</si>
  <si>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</si>
  <si>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</si>
  <si>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</si>
  <si>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</si>
  <si>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</si>
  <si>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</si>
  <si>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</si>
  <si>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</si>
  <si>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</si>
  <si>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</si>
  <si>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</si>
  <si>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</si>
  <si>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</si>
  <si>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</si>
  <si>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</si>
  <si>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</si>
  <si>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</si>
  <si>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</si>
  <si>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</si>
  <si>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</si>
  <si>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</si>
  <si>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</si>
  <si>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</si>
  <si>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</si>
  <si>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</si>
  <si>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</si>
  <si>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</si>
  <si>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</si>
  <si>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</si>
  <si>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</si>
  <si>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</si>
  <si>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</si>
  <si>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</si>
  <si>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</si>
  <si>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</si>
  <si>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</si>
  <si>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</si>
  <si>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</si>
  <si>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</si>
  <si>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</si>
  <si>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</si>
  <si>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</si>
  <si>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</si>
  <si>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</si>
  <si>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</si>
  <si>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</si>
  <si>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</si>
  <si>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</si>
  <si>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</si>
  <si>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</si>
  <si>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</si>
  <si>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</si>
  <si>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</si>
  <si>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</si>
  <si>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</si>
  <si>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</si>
  <si>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</si>
  <si>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</si>
  <si>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</si>
  <si>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</si>
  <si>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</si>
  <si>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</si>
  <si>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</si>
  <si>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</si>
  <si>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</si>
  <si>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</si>
  <si>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</si>
  <si>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</si>
  <si>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</si>
  <si>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</si>
  <si>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</si>
  <si>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</si>
  <si>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</si>
  <si>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</si>
  <si>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</si>
  <si>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</si>
  <si>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</si>
  <si>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</si>
  <si>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</si>
  <si>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</si>
  <si>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</si>
  <si>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</si>
  <si>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</si>
  <si>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</si>
  <si>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</si>
  <si>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</si>
  <si>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</si>
  <si>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</si>
  <si>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</si>
  <si>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</si>
  <si>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</si>
  <si>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</si>
  <si>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</si>
  <si>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</si>
  <si>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</si>
  <si>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</si>
  <si>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</si>
  <si>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</si>
  <si>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</si>
  <si>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</si>
  <si>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</si>
  <si>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</si>
  <si>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</si>
  <si>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</si>
  <si>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</si>
  <si>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</si>
  <si>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</si>
  <si>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</si>
  <si>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</si>
  <si>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</si>
  <si>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</si>
  <si>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</si>
  <si>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</si>
  <si>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</si>
  <si>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</si>
  <si>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</si>
  <si>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</si>
  <si>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</si>
  <si>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</si>
  <si>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</si>
  <si>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</si>
  <si>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</si>
  <si>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</si>
  <si>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</si>
  <si>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</si>
  <si>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</si>
  <si>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</si>
  <si>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</si>
  <si>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</si>
  <si>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</si>
  <si>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</si>
  <si>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</si>
  <si>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</si>
  <si>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</si>
  <si>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</si>
  <si>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</si>
  <si>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</si>
  <si>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</si>
  <si>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</si>
  <si>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</si>
  <si>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</si>
  <si>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</si>
  <si>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</si>
  <si>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</si>
  <si>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</si>
  <si>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</si>
  <si>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</si>
  <si>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</si>
  <si>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</si>
  <si>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</si>
  <si>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</si>
  <si>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</si>
  <si>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</si>
  <si>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</si>
  <si>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</si>
  <si>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</si>
  <si>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</si>
  <si>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</si>
  <si>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</si>
  <si>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</si>
  <si>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</si>
  <si>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</si>
  <si>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</si>
  <si>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</si>
  <si>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</si>
  <si>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</si>
  <si>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</si>
  <si>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</si>
  <si>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</si>
  <si>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</si>
  <si>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</si>
  <si>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</si>
  <si>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</si>
  <si>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</si>
  <si>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</si>
  <si>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</si>
  <si>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</si>
  <si>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</si>
  <si>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</si>
  <si>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</si>
  <si>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</si>
  <si>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</si>
  <si>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</si>
  <si>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</si>
  <si>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</si>
  <si>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</si>
  <si>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</si>
  <si>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</si>
  <si>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</si>
  <si>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</si>
  <si>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</si>
  <si>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</si>
  <si>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</si>
  <si>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</si>
  <si>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</si>
  <si>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</si>
  <si>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</si>
  <si>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</si>
  <si>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</si>
  <si>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</si>
  <si>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</si>
  <si>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</si>
  <si>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</si>
  <si>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</si>
  <si>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</si>
  <si>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</si>
  <si>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</si>
  <si>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</si>
  <si>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</si>
  <si>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</si>
  <si>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</si>
  <si>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</si>
  <si>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</si>
  <si>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</si>
  <si>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</si>
  <si>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</si>
  <si>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</si>
  <si>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</si>
  <si>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</si>
  <si>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</si>
  <si>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</si>
  <si>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</si>
  <si>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</si>
  <si>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</si>
  <si>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</si>
  <si>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</si>
  <si>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</si>
  <si>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</si>
  <si>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</si>
  <si>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</si>
  <si>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</si>
  <si>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</si>
  <si>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</si>
  <si>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</si>
  <si>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</si>
  <si>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</si>
  <si>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</si>
  <si>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</si>
  <si>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</si>
  <si>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</si>
  <si>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</si>
  <si>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</si>
  <si>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</si>
  <si>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</si>
  <si>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</si>
  <si>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</si>
  <si>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</si>
  <si>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</si>
  <si>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</si>
  <si>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</si>
  <si>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</si>
  <si>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</si>
  <si>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</si>
  <si>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</si>
  <si>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</si>
  <si>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</si>
  <si>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</si>
  <si>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</si>
  <si>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</si>
  <si>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</si>
  <si>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</si>
  <si>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</si>
  <si>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</si>
  <si>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</si>
  <si>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</si>
  <si>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</si>
  <si>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</si>
  <si>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</si>
  <si>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</si>
  <si>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</si>
  <si>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</si>
  <si>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</si>
  <si>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</si>
  <si>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</si>
  <si>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</si>
  <si>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</si>
  <si>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</si>
  <si>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</si>
  <si>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</si>
  <si>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</si>
  <si>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</si>
  <si>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</si>
  <si>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</si>
  <si>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</si>
  <si>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</si>
  <si>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</si>
  <si>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</si>
  <si>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</si>
  <si>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</si>
  <si>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</si>
  <si>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</si>
  <si>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</si>
  <si>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</si>
  <si>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</si>
  <si>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</si>
  <si>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</si>
  <si>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</si>
  <si>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</si>
  <si>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</si>
  <si>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</si>
  <si>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</si>
  <si>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</si>
  <si>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</si>
  <si>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</si>
  <si>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</si>
  <si>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</si>
  <si>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</si>
  <si>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</si>
  <si>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</si>
  <si>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</si>
  <si>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</si>
  <si>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</si>
  <si>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</si>
  <si>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</si>
  <si>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</si>
  <si>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</si>
  <si>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</si>
  <si>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</si>
  <si>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</si>
  <si>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</si>
  <si>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</si>
  <si>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</si>
  <si>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</si>
  <si>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</si>
  <si>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</si>
  <si>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</si>
  <si>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</si>
  <si>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</si>
  <si>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</si>
  <si>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</si>
  <si>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</si>
  <si>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</si>
  <si>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</si>
  <si>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</si>
  <si>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</si>
  <si>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</si>
  <si>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</si>
  <si>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</si>
  <si>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</si>
  <si>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</si>
  <si>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</si>
  <si>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</si>
  <si>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</si>
  <si>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</si>
  <si>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</si>
  <si>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</si>
  <si>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</si>
  <si>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</si>
  <si>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</si>
  <si>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</si>
  <si>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</si>
  <si>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</si>
  <si>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</si>
  <si>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</si>
  <si>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</si>
  <si>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</si>
  <si>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</si>
  <si>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</si>
  <si>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</si>
  <si>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</si>
  <si>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</si>
  <si>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</si>
  <si>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</si>
  <si>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</si>
  <si>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</si>
  <si>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</si>
  <si>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</si>
  <si>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</si>
  <si>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</si>
  <si>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</si>
  <si>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</si>
  <si>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</si>
  <si>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</si>
  <si>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</si>
  <si>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</si>
  <si>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</si>
  <si>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</si>
  <si>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</si>
  <si>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</si>
  <si>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</si>
  <si>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</si>
  <si>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</si>
  <si>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</si>
  <si>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</si>
  <si>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</si>
  <si>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</si>
  <si>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</si>
  <si>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</si>
  <si>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</si>
  <si>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</si>
  <si>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</si>
  <si>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</si>
  <si>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</si>
  <si>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</si>
  <si>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</si>
  <si>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</si>
  <si>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</si>
  <si>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</si>
  <si>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</si>
  <si>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</si>
  <si>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</si>
  <si>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</si>
  <si>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</si>
  <si>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</si>
  <si>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</si>
  <si>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</si>
  <si>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</si>
  <si>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</si>
  <si>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</si>
  <si>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</si>
  <si>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</si>
  <si>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</si>
  <si>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</si>
  <si>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</si>
  <si>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</si>
  <si>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</si>
  <si>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</si>
  <si>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</si>
  <si>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</si>
  <si>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</si>
  <si>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</si>
  <si>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</si>
  <si>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</si>
  <si>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</si>
  <si>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</si>
  <si>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</si>
  <si>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</si>
  <si>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</si>
  <si>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</si>
  <si>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</si>
  <si>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</si>
  <si>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</si>
  <si>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</si>
  <si>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</si>
  <si>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</si>
  <si>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</si>
  <si>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</si>
  <si>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</si>
  <si>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</si>
  <si>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</si>
  <si>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</si>
  <si>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</si>
  <si>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</si>
  <si>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</si>
  <si>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</si>
  <si>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</si>
  <si>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</si>
  <si>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</si>
  <si>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</si>
  <si>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</si>
  <si>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</si>
  <si>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</si>
  <si>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</si>
  <si>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</si>
  <si>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</si>
  <si>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</si>
  <si>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</si>
  <si>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</si>
  <si>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</si>
  <si>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</si>
  <si>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</si>
  <si>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</si>
  <si>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</si>
  <si>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</si>
  <si>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</si>
  <si>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</si>
  <si>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</si>
  <si>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</si>
  <si>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</si>
  <si>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</si>
  <si>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</si>
  <si>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</si>
  <si>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</si>
  <si>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</si>
  <si>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</si>
  <si>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</si>
  <si>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</si>
  <si>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</si>
  <si>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</si>
  <si>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</si>
  <si>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</si>
  <si>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</si>
  <si>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</si>
  <si>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</si>
  <si>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</si>
  <si>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</si>
  <si>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</si>
  <si>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</si>
  <si>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</si>
  <si>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</si>
  <si>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</si>
  <si>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</si>
  <si>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</si>
  <si>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</si>
  <si>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</si>
  <si>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</si>
  <si>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</si>
  <si>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</si>
  <si>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</si>
  <si>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</si>
  <si>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</si>
  <si>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</si>
  <si>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</si>
  <si>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</si>
  <si>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</si>
  <si>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</si>
  <si>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</si>
  <si>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</si>
  <si>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</si>
  <si>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</si>
  <si>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</si>
  <si>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</si>
  <si>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</si>
  <si>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</si>
  <si>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</si>
  <si>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</si>
  <si>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</si>
  <si>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</si>
  <si>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</si>
  <si>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</si>
  <si>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</si>
  <si>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</si>
  <si>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</si>
  <si>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</si>
  <si>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</si>
  <si>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</si>
  <si>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</si>
  <si>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</si>
  <si>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</si>
  <si>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</si>
  <si>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</si>
  <si>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</si>
  <si>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</si>
  <si>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</si>
  <si>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</si>
  <si>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</si>
  <si>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</si>
  <si>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</si>
  <si>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</si>
  <si>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</si>
  <si>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</si>
  <si>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</si>
  <si>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</si>
  <si>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</si>
  <si>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</si>
  <si>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</si>
  <si>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</si>
  <si>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</si>
  <si>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</si>
  <si>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</si>
  <si>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</si>
  <si>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</si>
  <si>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</si>
  <si>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</si>
  <si>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</si>
  <si>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</si>
  <si>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</si>
  <si>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</si>
  <si>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</si>
  <si>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</si>
  <si>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</si>
  <si>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</si>
  <si>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</si>
  <si>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</si>
  <si>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</si>
  <si>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</si>
  <si>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</si>
  <si>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</si>
  <si>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</si>
  <si>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</si>
  <si>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</si>
  <si>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</si>
  <si>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</si>
  <si>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</si>
  <si>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</si>
  <si>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</si>
  <si>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</si>
  <si>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</si>
  <si>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</si>
  <si>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</si>
  <si>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</si>
  <si>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</si>
  <si>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</si>
  <si>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</si>
  <si>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</si>
  <si>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</si>
  <si>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</si>
  <si>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</si>
  <si>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</si>
  <si>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</si>
  <si>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</si>
  <si>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</si>
  <si>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</si>
  <si>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</si>
  <si>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</si>
  <si>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</si>
  <si>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</si>
  <si>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</si>
  <si>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</si>
  <si>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</si>
  <si>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</si>
  <si>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</si>
  <si>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</si>
  <si>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</si>
  <si>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</si>
  <si>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</si>
  <si>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</si>
  <si>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</si>
  <si>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</si>
  <si>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</si>
  <si>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</si>
  <si>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</si>
  <si>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</si>
  <si>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</si>
  <si>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</si>
  <si>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</si>
  <si>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</si>
  <si>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</si>
  <si>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</si>
  <si>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</si>
  <si>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</si>
  <si>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</si>
  <si>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</si>
  <si>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</si>
  <si>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</si>
  <si>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</si>
  <si>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</si>
  <si>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</si>
  <si>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</si>
  <si>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</si>
  <si>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</si>
  <si>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</si>
  <si>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</si>
  <si>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</si>
  <si>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</si>
  <si>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</si>
  <si>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</si>
  <si>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</si>
  <si>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</si>
  <si>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</si>
  <si>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</si>
  <si>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</si>
  <si>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</si>
  <si>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</si>
  <si>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</si>
  <si>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</si>
  <si>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</si>
  <si>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</si>
  <si>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</si>
  <si>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</si>
  <si>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</si>
  <si>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</si>
  <si>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</si>
  <si>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</si>
  <si>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</si>
  <si>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</si>
  <si>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</si>
  <si>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</si>
  <si>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</si>
  <si>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</si>
  <si>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</si>
  <si>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</si>
  <si>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</si>
  <si>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</si>
  <si>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</si>
  <si>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</si>
  <si>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</si>
  <si>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</si>
  <si>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</si>
  <si>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</si>
  <si>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</si>
  <si>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</si>
  <si>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</si>
  <si>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</si>
  <si>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</si>
  <si>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</si>
  <si>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</si>
  <si>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</si>
  <si>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</si>
  <si>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</si>
  <si>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</si>
  <si>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</si>
  <si>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</si>
  <si>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</si>
  <si>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</si>
  <si>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</si>
  <si>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</si>
  <si>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</si>
  <si>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</si>
  <si>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</si>
  <si>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</si>
  <si>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</si>
  <si>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</si>
  <si>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</si>
  <si>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</si>
  <si>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</si>
  <si>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</si>
  <si>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</si>
  <si>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</si>
  <si>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</si>
  <si>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</si>
  <si>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</si>
  <si>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</si>
  <si>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</si>
  <si>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</si>
  <si>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</si>
  <si>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</si>
  <si>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</si>
  <si>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</si>
  <si>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</si>
  <si>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</si>
  <si>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</si>
  <si>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</si>
  <si>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</si>
  <si>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</si>
  <si>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</si>
  <si>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</si>
  <si>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</si>
  <si>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</si>
  <si>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</si>
  <si>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</si>
  <si>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</si>
  <si>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</si>
  <si>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</si>
  <si>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</si>
  <si>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</si>
  <si>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</si>
  <si>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</si>
  <si>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</si>
  <si>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</si>
  <si>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</si>
  <si>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</si>
  <si>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</si>
  <si>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</si>
  <si>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</si>
  <si>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</si>
  <si>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</si>
  <si>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</si>
  <si>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</si>
  <si>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</si>
  <si>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</si>
  <si>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</si>
  <si>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</si>
  <si>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</si>
  <si>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</si>
  <si>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</si>
  <si>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</si>
  <si>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</si>
  <si>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</si>
  <si>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</si>
  <si>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</si>
  <si>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</si>
  <si>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</si>
  <si>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</si>
  <si>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</si>
  <si>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</si>
  <si>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</si>
  <si>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</si>
  <si>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</si>
  <si>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</si>
  <si>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</si>
  <si>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</si>
  <si>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</si>
  <si>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</si>
  <si>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</si>
  <si>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</si>
  <si>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</si>
  <si>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</si>
  <si>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</si>
  <si>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</si>
  <si>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</si>
  <si>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</si>
  <si>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</si>
  <si>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</si>
  <si>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</si>
  <si>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</si>
  <si>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</si>
  <si>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</si>
  <si>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</si>
  <si>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</si>
  <si>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</si>
  <si>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</si>
  <si>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</si>
  <si>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</si>
  <si>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</si>
  <si>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</si>
  <si>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</si>
  <si>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</si>
  <si>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</si>
  <si>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</si>
  <si>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</si>
  <si>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</si>
  <si>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</si>
  <si>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</si>
  <si>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</si>
  <si>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</si>
  <si>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</si>
  <si>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</si>
  <si>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</si>
  <si>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</si>
  <si>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</si>
  <si>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</si>
  <si>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</si>
  <si>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</si>
  <si>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</si>
  <si>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</si>
  <si>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</si>
  <si>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</si>
  <si>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</si>
  <si>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</si>
  <si>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</si>
  <si>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</si>
  <si>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</si>
  <si>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</si>
  <si>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</si>
  <si>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</si>
  <si>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</si>
  <si>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</si>
  <si>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</si>
  <si>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</si>
  <si>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</si>
  <si>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</si>
  <si>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</si>
  <si>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</si>
  <si>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</si>
  <si>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</si>
  <si>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</si>
  <si>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</si>
  <si>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</si>
  <si>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</si>
  <si>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</si>
  <si>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</si>
  <si>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</si>
  <si>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</si>
  <si>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</si>
  <si>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</si>
  <si>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</si>
  <si>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</si>
  <si>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</si>
  <si>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</si>
  <si>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</si>
  <si>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</si>
  <si>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</si>
  <si>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</si>
  <si>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</si>
  <si>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</si>
  <si>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</si>
  <si>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</si>
  <si>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</si>
  <si>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</si>
  <si>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</si>
  <si>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</si>
  <si>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</si>
  <si>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</si>
  <si>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</si>
  <si>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</si>
  <si>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</si>
  <si>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</si>
  <si>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</si>
  <si>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</si>
  <si>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</si>
  <si>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</si>
  <si>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</si>
  <si>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</si>
  <si>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</si>
  <si>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</si>
  <si>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</si>
  <si>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</si>
  <si>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</si>
  <si>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</si>
  <si>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</si>
  <si>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</si>
  <si>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</si>
  <si>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</si>
  <si>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</si>
  <si>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</si>
  <si>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</si>
  <si>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</si>
  <si>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</si>
  <si>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</si>
  <si>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</si>
  <si>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</si>
  <si>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</si>
  <si>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</si>
  <si>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</si>
  <si>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</si>
  <si>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</si>
  <si>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</si>
  <si>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</si>
  <si>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</si>
  <si>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</si>
  <si>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</si>
  <si>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</si>
  <si>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</si>
  <si>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</si>
  <si>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</si>
  <si>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</si>
  <si>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</si>
  <si>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</si>
  <si>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</si>
  <si>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</si>
  <si>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</si>
  <si>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</si>
  <si>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</si>
  <si>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</si>
  <si>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</si>
  <si>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</si>
  <si>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</si>
  <si>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</si>
  <si>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</si>
  <si>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</si>
  <si>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</si>
  <si>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</si>
  <si>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</si>
  <si>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</si>
  <si>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</si>
  <si>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</si>
  <si>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</si>
  <si>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</si>
  <si>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</si>
  <si>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</si>
  <si>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</si>
  <si>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</si>
  <si>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</si>
  <si>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</si>
  <si>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</si>
  <si>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</si>
  <si>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</si>
  <si>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</si>
  <si>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</si>
  <si>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</si>
  <si>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</si>
  <si>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</si>
  <si>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</si>
  <si>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</si>
  <si>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</si>
  <si>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</si>
  <si>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</si>
  <si>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</si>
  <si>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</si>
  <si>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</si>
  <si>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</si>
  <si>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</si>
  <si>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</si>
  <si>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</si>
  <si>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</si>
  <si>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</si>
  <si>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</si>
  <si>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</si>
  <si>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</si>
  <si>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</si>
  <si>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</si>
  <si>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</si>
  <si>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</si>
  <si>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</si>
  <si>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</si>
  <si>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</si>
  <si>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</si>
  <si>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</si>
  <si>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</si>
  <si>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</si>
  <si>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</si>
  <si>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</si>
  <si>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</si>
  <si>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</si>
  <si>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</si>
  <si>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</si>
  <si>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</si>
  <si>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</si>
  <si>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</si>
  <si>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</si>
  <si>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</si>
  <si>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</si>
  <si>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</si>
  <si>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</si>
  <si>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</si>
  <si>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</si>
  <si>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</si>
  <si>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</si>
  <si>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</si>
  <si>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</si>
  <si>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</si>
  <si>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</si>
  <si>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</si>
  <si>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</si>
  <si>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</si>
  <si>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</si>
  <si>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</si>
  <si>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</si>
  <si>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</si>
  <si>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</si>
  <si>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</si>
  <si>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</si>
  <si>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</si>
  <si>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</si>
  <si>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</si>
  <si>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</si>
  <si>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</si>
  <si>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</si>
  <si>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</si>
  <si>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</si>
  <si>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</si>
  <si>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</si>
  <si>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</si>
  <si>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</si>
  <si>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</si>
  <si>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</si>
  <si>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</si>
  <si>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</si>
  <si>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</si>
  <si>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</si>
  <si>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</si>
  <si>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</si>
  <si>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</si>
  <si>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</si>
  <si>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</si>
  <si>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</si>
  <si>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</si>
  <si>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</si>
  <si>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</si>
  <si>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</si>
  <si>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</si>
  <si>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</si>
  <si>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</si>
  <si>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</si>
  <si>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</si>
  <si>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</si>
  <si>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</si>
  <si>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</si>
  <si>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</si>
  <si>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</si>
  <si>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</si>
  <si>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</si>
  <si>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</si>
  <si>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</si>
  <si>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</si>
  <si>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</si>
  <si>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</si>
  <si>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</si>
  <si>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</si>
  <si>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</si>
  <si>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</si>
  <si>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</si>
  <si>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</si>
  <si>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</si>
  <si>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</si>
  <si>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</si>
  <si>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</si>
  <si>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</si>
  <si>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</si>
  <si>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</si>
  <si>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</si>
  <si>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</si>
  <si>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</si>
  <si>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</si>
  <si>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</si>
  <si>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</si>
  <si>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</si>
  <si>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</si>
  <si>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</si>
  <si>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</si>
  <si>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</si>
  <si>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</si>
  <si>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</si>
  <si>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</si>
  <si>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</si>
  <si>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</si>
  <si>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</si>
  <si>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</si>
  <si>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</si>
  <si>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</si>
  <si>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</si>
  <si>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</si>
  <si>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</si>
  <si>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</si>
  <si>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</si>
  <si>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</si>
  <si>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</si>
  <si>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</si>
  <si>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</si>
  <si>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</si>
  <si>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</si>
  <si>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</si>
  <si>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</si>
  <si>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</si>
  <si>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</si>
  <si>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</si>
  <si>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</si>
  <si>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</si>
  <si>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</si>
  <si>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</si>
  <si>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</si>
  <si>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</si>
  <si>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</si>
  <si>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</si>
  <si>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</si>
  <si>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</si>
  <si>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</si>
  <si>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</si>
  <si>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</si>
  <si>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</si>
  <si>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</si>
  <si>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</si>
  <si>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</si>
  <si>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</si>
  <si>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</si>
  <si>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</si>
  <si>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</si>
  <si>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</si>
  <si>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</si>
  <si>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</si>
  <si>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</si>
  <si>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</si>
  <si>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</si>
  <si>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</si>
  <si>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</si>
  <si>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</si>
  <si>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</si>
  <si>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</si>
  <si>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</si>
  <si>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</si>
  <si>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</si>
  <si>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</si>
  <si>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</si>
  <si>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</si>
  <si>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</si>
  <si>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</si>
  <si>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</si>
  <si>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</si>
  <si>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</si>
  <si>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</si>
  <si>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</si>
  <si>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</si>
  <si>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</si>
  <si>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</si>
  <si>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</si>
  <si>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</si>
  <si>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</si>
  <si>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</si>
  <si>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</si>
  <si>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</si>
  <si>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</si>
  <si>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</si>
  <si>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</si>
  <si>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</si>
  <si>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</si>
  <si>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</si>
  <si>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</si>
  <si>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</si>
  <si>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</si>
  <si>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</si>
  <si>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</si>
  <si>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</si>
  <si>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</si>
  <si>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</si>
  <si>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</si>
  <si>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</si>
  <si>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</si>
  <si>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</si>
  <si>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</si>
  <si>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</si>
  <si>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</si>
  <si>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</si>
  <si>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</si>
  <si>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</si>
  <si>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</si>
  <si>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</si>
  <si>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</si>
  <si>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</si>
  <si>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</si>
  <si>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</si>
  <si>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</si>
  <si>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</si>
  <si>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</si>
  <si>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</si>
  <si>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</si>
  <si>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</si>
  <si>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</si>
  <si>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</si>
  <si>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</si>
  <si>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</si>
  <si>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</si>
  <si>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</si>
  <si>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</si>
  <si>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</si>
  <si>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</si>
  <si>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</si>
  <si>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</si>
  <si>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</si>
  <si>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</si>
  <si>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</si>
  <si>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</si>
  <si>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</si>
  <si>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</si>
  <si>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</si>
  <si>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</si>
  <si>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</si>
  <si>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</si>
  <si>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</si>
  <si>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</si>
  <si>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</si>
  <si>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</si>
  <si>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</si>
  <si>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</si>
  <si>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</si>
  <si>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</si>
  <si>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</si>
  <si>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</si>
  <si>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</si>
  <si>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</si>
  <si>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</si>
  <si>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</si>
  <si>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</si>
  <si>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</si>
  <si>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</si>
  <si>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</si>
  <si>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</si>
  <si>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</si>
  <si>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</si>
  <si>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</si>
  <si>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</si>
  <si>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</si>
  <si>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</si>
  <si>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</si>
  <si>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</si>
  <si>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</si>
  <si>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</si>
  <si>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</si>
  <si>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</si>
  <si>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</si>
  <si>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</si>
  <si>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</si>
  <si>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</si>
  <si>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</si>
  <si>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</si>
  <si>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</si>
  <si>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</si>
  <si>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</si>
  <si>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</si>
  <si>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</si>
  <si>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</si>
  <si>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</si>
  <si>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</si>
  <si>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</si>
  <si>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</si>
  <si>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</si>
  <si>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</si>
  <si>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</si>
  <si>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</si>
  <si>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</si>
  <si>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</si>
  <si>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</si>
  <si>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</si>
  <si>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</si>
  <si>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</si>
  <si>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</si>
  <si>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</si>
  <si>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</si>
  <si>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</si>
  <si>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</si>
  <si>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</si>
  <si>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</si>
  <si>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</si>
  <si>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</si>
  <si>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</si>
  <si>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</si>
  <si>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</si>
  <si>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</si>
  <si>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</si>
  <si>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</si>
  <si>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</si>
  <si>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</si>
  <si>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</si>
  <si>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</si>
  <si>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</si>
  <si>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</si>
  <si>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</si>
  <si>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</si>
  <si>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</si>
  <si>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</si>
  <si>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</si>
  <si>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</si>
  <si>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</si>
  <si>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</si>
  <si>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</si>
  <si>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</si>
  <si>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</si>
  <si>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</si>
  <si>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</si>
  <si>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</si>
  <si>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</si>
  <si>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</si>
  <si>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</si>
  <si>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</si>
  <si>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</si>
  <si>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</si>
  <si>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</si>
  <si>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</si>
  <si>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</si>
  <si>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</si>
  <si>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</si>
  <si>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</si>
  <si>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</si>
  <si>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</si>
  <si>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</si>
  <si>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</si>
  <si>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</si>
  <si>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</si>
  <si>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</si>
  <si>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</si>
  <si>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</si>
  <si>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</si>
  <si>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</si>
  <si>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</si>
  <si>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</si>
  <si>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</si>
  <si>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</si>
  <si>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</si>
  <si>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</si>
  <si>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</si>
  <si>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</si>
  <si>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</si>
  <si>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</si>
  <si>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</si>
  <si>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</si>
  <si>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</si>
  <si>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</si>
  <si>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</si>
  <si>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</si>
  <si>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</si>
  <si>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</si>
  <si>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</si>
  <si>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</si>
  <si>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</si>
  <si>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</si>
  <si>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</si>
  <si>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</si>
  <si>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</si>
  <si>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</si>
  <si>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</si>
  <si>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</si>
  <si>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</si>
  <si>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</si>
  <si>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</si>
  <si>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</si>
  <si>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</si>
  <si>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</si>
  <si>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</si>
  <si>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</si>
  <si>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</si>
  <si>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</si>
  <si>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</si>
  <si>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</si>
  <si>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</si>
  <si>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</si>
  <si>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</si>
  <si>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</si>
  <si>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</si>
  <si>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</si>
  <si>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</si>
  <si>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</si>
  <si>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</si>
  <si>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</si>
  <si>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</si>
  <si>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</si>
  <si>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</si>
  <si>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</si>
  <si>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</si>
  <si>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</si>
  <si>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</si>
  <si>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</si>
  <si>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</si>
  <si>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</si>
  <si>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</si>
  <si>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</si>
  <si>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</si>
  <si>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</si>
  <si>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</si>
  <si>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</si>
  <si>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</si>
  <si>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</si>
  <si>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</si>
  <si>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</si>
  <si>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</si>
  <si>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</si>
  <si>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</si>
  <si>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</si>
  <si>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</si>
  <si>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</si>
  <si>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</si>
  <si>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</si>
  <si>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</si>
  <si>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</si>
  <si>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</si>
  <si>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</si>
  <si>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</si>
  <si>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</si>
  <si>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</si>
  <si>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</si>
  <si>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</si>
  <si>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</si>
  <si>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</si>
  <si>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</si>
  <si>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</si>
  <si>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</si>
  <si>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</si>
  <si>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</si>
  <si>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</si>
  <si>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</si>
  <si>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</si>
  <si>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</si>
  <si>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</si>
  <si>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</si>
  <si>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</si>
  <si>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</si>
  <si>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</si>
  <si>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</si>
  <si>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</si>
  <si>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</si>
  <si>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</si>
  <si>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</si>
  <si>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</si>
  <si>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</si>
  <si>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</si>
  <si>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</si>
  <si>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</si>
  <si>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</si>
  <si>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</si>
  <si>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</si>
  <si>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</si>
  <si>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</si>
  <si>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</si>
  <si>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</si>
  <si>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</si>
  <si>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</si>
  <si>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</si>
  <si>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</si>
  <si>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</si>
  <si>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</si>
  <si>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</si>
  <si>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</si>
  <si>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</si>
  <si>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</si>
  <si>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</si>
  <si>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</si>
  <si>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</si>
  <si>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</si>
  <si>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</si>
  <si>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</si>
  <si>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</si>
  <si>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</si>
  <si>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</si>
  <si>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</si>
  <si>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</si>
  <si>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</si>
  <si>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</si>
  <si>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</si>
  <si>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</si>
  <si>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</si>
  <si>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</si>
  <si>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</si>
  <si>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</si>
  <si>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</si>
  <si>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</si>
  <si>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</si>
  <si>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</si>
  <si>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</si>
  <si>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</si>
  <si>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</si>
  <si>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</si>
  <si>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</si>
  <si>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</si>
  <si>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</si>
  <si>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</si>
  <si>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</si>
  <si>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</si>
  <si>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</si>
  <si>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</si>
  <si>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</si>
  <si>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</si>
  <si>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</si>
  <si>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</si>
  <si>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</si>
  <si>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</si>
  <si>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</si>
  <si>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</si>
  <si>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</si>
  <si>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</si>
  <si>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</si>
  <si>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</si>
  <si>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</si>
  <si>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</si>
  <si>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</si>
  <si>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</si>
  <si>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</si>
  <si>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</si>
  <si>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</si>
  <si>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</si>
  <si>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</si>
  <si>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</si>
  <si>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</si>
  <si>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</si>
  <si>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</si>
  <si>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</si>
  <si>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</si>
  <si>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</si>
  <si>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</si>
  <si>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</si>
  <si>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</si>
  <si>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</si>
  <si>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</si>
  <si>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</si>
  <si>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</si>
  <si>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</si>
  <si>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</si>
  <si>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</si>
  <si>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</si>
  <si>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</si>
  <si>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</si>
  <si>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</si>
  <si>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</si>
  <si>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</si>
  <si>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</si>
  <si>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</si>
  <si>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</si>
  <si>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</si>
  <si>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</si>
  <si>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</si>
  <si>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</si>
  <si>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</si>
  <si>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</si>
  <si>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</si>
  <si>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</si>
  <si>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</si>
  <si>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</si>
  <si>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</si>
  <si>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</si>
  <si>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</si>
  <si>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</si>
  <si>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</si>
  <si>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</si>
  <si>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</si>
  <si>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</si>
  <si>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</si>
  <si>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</si>
  <si>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</si>
  <si>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</si>
  <si>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</si>
  <si>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</si>
  <si>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</si>
  <si>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</si>
  <si>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</si>
  <si>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</si>
  <si>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</si>
  <si>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</si>
  <si>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</si>
  <si>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</si>
  <si>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</si>
  <si>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</si>
  <si>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</si>
  <si>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</si>
  <si>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</si>
  <si>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</si>
  <si>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</si>
  <si>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</si>
  <si>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</si>
  <si>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</si>
  <si>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</si>
  <si>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</si>
  <si>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</si>
  <si>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</si>
  <si>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</si>
  <si>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</si>
  <si>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</si>
  <si>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</si>
  <si>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</si>
  <si>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</si>
  <si>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</si>
  <si>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</si>
  <si>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</si>
  <si>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</si>
  <si>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</si>
  <si>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</si>
  <si>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</si>
  <si>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</si>
  <si>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</si>
  <si>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</si>
  <si>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</si>
  <si>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</si>
  <si>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</si>
  <si>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</si>
  <si>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</si>
  <si>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</si>
  <si>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</si>
  <si>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</si>
  <si>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</si>
  <si>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</si>
  <si>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</si>
  <si>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</si>
  <si>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</si>
  <si>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</si>
  <si>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</si>
  <si>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</si>
  <si>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</si>
  <si>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</si>
  <si>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</si>
  <si>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</si>
  <si>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</si>
  <si>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</si>
  <si>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</si>
  <si>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</si>
  <si>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</si>
  <si>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</si>
  <si>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</si>
  <si>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</si>
  <si>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</si>
  <si>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</si>
  <si>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</si>
  <si>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</si>
  <si>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</si>
  <si>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</si>
  <si>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</si>
  <si>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</si>
  <si>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</si>
  <si>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</si>
  <si>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</si>
  <si>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</si>
  <si>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</si>
  <si>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</si>
  <si>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</si>
  <si>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</si>
  <si>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</si>
  <si>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</si>
  <si>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</si>
  <si>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</si>
  <si>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</si>
  <si>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</si>
  <si>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</si>
  <si>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</si>
  <si>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</si>
  <si>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</si>
  <si>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</si>
  <si>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</si>
  <si>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</si>
  <si>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</si>
  <si>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</si>
  <si>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</si>
  <si>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</si>
  <si>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</si>
  <si>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</si>
  <si>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</si>
  <si>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</si>
  <si>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</si>
  <si>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</si>
  <si>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</si>
  <si>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</si>
  <si>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</si>
  <si>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</si>
  <si>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</si>
  <si>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</si>
  <si>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</si>
  <si>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</si>
  <si>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</si>
  <si>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</si>
  <si>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</si>
  <si>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</si>
  <si>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</si>
  <si>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</si>
  <si>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</si>
  <si>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</si>
  <si>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</si>
  <si>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</si>
  <si>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</si>
  <si>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</si>
  <si>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</si>
  <si>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</si>
  <si>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</si>
  <si>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</si>
  <si>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</si>
  <si>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</si>
  <si>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</si>
  <si>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</si>
  <si>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</si>
  <si>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</si>
  <si>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</si>
  <si>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</si>
  <si>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</si>
  <si>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</si>
  <si>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</si>
  <si>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</si>
  <si>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</si>
  <si>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</si>
  <si>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</si>
  <si>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</si>
  <si>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</si>
  <si>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</si>
  <si>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</si>
  <si>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</si>
  <si>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</si>
  <si>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</si>
  <si>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</si>
  <si>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</si>
  <si>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</si>
  <si>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</si>
  <si>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</si>
  <si>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</si>
  <si>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</si>
  <si>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</si>
  <si>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</si>
  <si>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</si>
  <si>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</si>
  <si>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</si>
  <si>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</si>
  <si>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</si>
  <si>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</si>
  <si>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</si>
  <si>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</si>
  <si>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</si>
  <si>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</si>
  <si>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</si>
  <si>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</si>
  <si>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</si>
  <si>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</si>
  <si>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</si>
  <si>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</si>
  <si>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</si>
  <si>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</si>
  <si>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</si>
  <si>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</si>
  <si>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</si>
  <si>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</si>
  <si>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</si>
  <si>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</si>
  <si>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</si>
  <si>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</si>
  <si>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</si>
  <si>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</si>
  <si>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</si>
  <si>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</si>
  <si>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</si>
  <si>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</si>
  <si>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</si>
  <si>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</si>
  <si>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</si>
  <si>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</si>
  <si>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</si>
  <si>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</si>
  <si>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</si>
  <si>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</si>
  <si>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</si>
  <si>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</si>
  <si>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</si>
  <si>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</si>
  <si>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</si>
  <si>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</si>
  <si>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</si>
  <si>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</si>
  <si>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</si>
  <si>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</si>
  <si>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</si>
  <si>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</si>
  <si>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</si>
  <si>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</si>
  <si>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</si>
  <si>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</si>
  <si>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</si>
  <si>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</si>
  <si>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</si>
  <si>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</si>
  <si>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</si>
  <si>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</si>
  <si>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</si>
  <si>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</si>
  <si>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</si>
  <si>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</si>
  <si>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</si>
  <si>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</si>
  <si>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</si>
  <si>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</si>
  <si>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</si>
  <si>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</si>
  <si>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</si>
  <si>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</si>
  <si>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</si>
  <si>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</si>
  <si>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</si>
  <si>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</si>
  <si>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</si>
  <si>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</si>
  <si>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</si>
  <si>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</si>
  <si>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</si>
  <si>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</si>
  <si>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</si>
  <si>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</si>
  <si>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</si>
  <si>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</si>
  <si>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</si>
  <si>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</si>
  <si>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</si>
  <si>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</si>
  <si>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</si>
  <si>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</si>
  <si>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</si>
  <si>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</si>
  <si>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</si>
  <si>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</si>
  <si>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</si>
  <si>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</si>
  <si>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</si>
  <si>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</si>
  <si>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</si>
  <si>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</si>
  <si>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</si>
  <si>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</si>
  <si>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</si>
  <si>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</si>
  <si>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</si>
  <si>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</si>
  <si>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</si>
  <si>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</si>
  <si>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</si>
  <si>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</si>
  <si>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</si>
  <si>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</si>
  <si>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</si>
  <si>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</si>
  <si>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</si>
  <si>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</si>
  <si>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</si>
  <si>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</si>
  <si>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</si>
  <si>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</si>
  <si>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</si>
  <si>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</si>
  <si>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</si>
  <si>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</si>
  <si>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</si>
  <si>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</si>
  <si>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</si>
  <si>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</si>
  <si>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</si>
  <si>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</si>
  <si>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</si>
  <si>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</si>
  <si>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</si>
  <si>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</si>
  <si>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</si>
  <si>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</si>
  <si>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</si>
  <si>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</si>
  <si>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</si>
  <si>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</si>
  <si>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</si>
  <si>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</si>
  <si>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</si>
  <si>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</si>
  <si>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</si>
  <si>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</si>
  <si>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</si>
  <si>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</si>
  <si>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</si>
  <si>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</si>
  <si>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</si>
  <si>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</si>
  <si>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</si>
  <si>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</si>
  <si>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</si>
  <si>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</si>
  <si>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</si>
  <si>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</si>
  <si>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</si>
  <si>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</si>
  <si>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</si>
  <si>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</si>
  <si>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</si>
  <si>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</si>
  <si>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</si>
  <si>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</si>
  <si>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</si>
  <si>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</si>
  <si>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</si>
  <si>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</si>
  <si>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</si>
  <si>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</si>
  <si>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</si>
  <si>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</si>
  <si>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</si>
  <si>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</si>
  <si>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</si>
  <si>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</si>
  <si>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</si>
  <si>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</si>
  <si>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</si>
  <si>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</si>
  <si>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</si>
  <si>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</si>
  <si>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</si>
  <si>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</si>
  <si>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</si>
  <si>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</si>
  <si>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</si>
  <si>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</si>
  <si>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</si>
  <si>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</si>
  <si>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</si>
  <si>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</si>
  <si>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</si>
  <si>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</si>
  <si>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</si>
  <si>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</si>
  <si>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</si>
  <si>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</si>
  <si>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</si>
  <si>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</si>
  <si>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</si>
  <si>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</si>
  <si>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</si>
  <si>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</si>
  <si>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</si>
  <si>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</si>
  <si>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</si>
  <si>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</si>
  <si>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</si>
  <si>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</si>
  <si>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</si>
  <si>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</si>
  <si>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</si>
  <si>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</si>
  <si>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</si>
  <si>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</si>
  <si>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</si>
  <si>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</si>
  <si>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</si>
  <si>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</si>
  <si>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</si>
  <si>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</si>
  <si>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</si>
  <si>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</si>
  <si>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</si>
  <si>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</si>
  <si>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</si>
  <si>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</si>
  <si>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</si>
  <si>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</si>
  <si>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</si>
  <si>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</si>
  <si>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</si>
  <si>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</si>
  <si>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</si>
  <si>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</si>
  <si>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</si>
  <si>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</si>
  <si>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</si>
  <si>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</si>
  <si>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</si>
  <si>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</si>
  <si>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</si>
  <si>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</si>
  <si>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</si>
  <si>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</si>
  <si>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</si>
  <si>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</si>
  <si>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</si>
  <si>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</si>
  <si>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</si>
  <si>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</si>
  <si>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</si>
  <si>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</si>
  <si>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</si>
  <si>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</si>
  <si>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</si>
  <si>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</si>
  <si>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</si>
  <si>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</si>
  <si>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</si>
  <si>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</si>
  <si>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</si>
  <si>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</si>
  <si>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</si>
  <si>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</si>
  <si>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</si>
  <si>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</si>
  <si>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</si>
  <si>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</si>
  <si>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</si>
  <si>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</si>
  <si>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</si>
  <si>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</si>
  <si>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</si>
  <si>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</si>
  <si>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</si>
  <si>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</si>
  <si>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</si>
  <si>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</si>
  <si>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</si>
  <si>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</si>
  <si>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</si>
  <si>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</si>
  <si>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</si>
  <si>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</si>
  <si>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</si>
  <si>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</si>
  <si>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</si>
  <si>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</si>
  <si>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</si>
  <si>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</si>
  <si>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</si>
  <si>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</si>
  <si>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</si>
  <si>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</si>
  <si>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</si>
  <si>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</si>
  <si>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</si>
  <si>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</si>
  <si>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</si>
  <si>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</si>
  <si>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</si>
  <si>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</si>
  <si>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</si>
  <si>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</si>
  <si>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</si>
  <si>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</si>
  <si>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</si>
  <si>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</si>
  <si>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</si>
  <si>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</si>
  <si>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</si>
  <si>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</si>
  <si>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</si>
  <si>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</si>
  <si>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</si>
  <si>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</si>
  <si>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</si>
  <si>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</si>
  <si>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</si>
  <si>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</si>
  <si>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</si>
  <si>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</si>
  <si>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</si>
  <si>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</si>
  <si>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</si>
  <si>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</si>
  <si>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</si>
  <si>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</si>
  <si>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</si>
  <si>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</si>
  <si>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</si>
  <si>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</si>
  <si>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</si>
  <si>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</si>
  <si>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</si>
  <si>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</si>
  <si>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</si>
  <si>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</si>
  <si>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</si>
  <si>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</si>
  <si>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</si>
  <si>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</si>
  <si>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</si>
  <si>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</si>
  <si>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</si>
  <si>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</si>
  <si>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</si>
  <si>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</si>
  <si>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</si>
  <si>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</si>
  <si>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</si>
  <si>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</si>
  <si>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</si>
  <si>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</si>
  <si>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</si>
  <si>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</si>
  <si>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</si>
  <si>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</si>
  <si>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</si>
  <si>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</si>
  <si>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</si>
  <si>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</si>
  <si>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</si>
  <si>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</si>
  <si>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</si>
  <si>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</si>
  <si>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</si>
  <si>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</si>
  <si>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</si>
  <si>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</si>
  <si>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</si>
  <si>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</si>
  <si>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</si>
  <si>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</si>
  <si>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</si>
  <si>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</si>
  <si>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</si>
  <si>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</si>
  <si>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</si>
  <si>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</si>
  <si>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</si>
  <si>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</si>
  <si>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</si>
  <si>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</si>
  <si>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</si>
  <si>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</si>
  <si>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</si>
  <si>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</si>
  <si>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</si>
  <si>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</si>
  <si>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</si>
  <si>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</si>
  <si>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</si>
  <si>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</si>
  <si>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</si>
  <si>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</si>
  <si>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</si>
  <si>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</si>
  <si>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</si>
  <si>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</si>
  <si>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</si>
  <si>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</si>
  <si>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</si>
  <si>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</si>
  <si>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</si>
  <si>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</si>
  <si>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</si>
  <si>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</si>
  <si>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</si>
  <si>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</si>
  <si>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</si>
  <si>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</si>
  <si>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</si>
  <si>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</si>
  <si>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</si>
  <si>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</si>
  <si>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</si>
  <si>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</si>
  <si>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</si>
  <si>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</si>
  <si>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</si>
  <si>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</si>
  <si>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</si>
  <si>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</si>
  <si>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</si>
  <si>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</si>
  <si>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</si>
  <si>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</si>
  <si>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</si>
  <si>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</si>
  <si>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</si>
  <si>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</si>
  <si>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</si>
  <si>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</si>
  <si>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</si>
  <si>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</si>
  <si>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</si>
  <si>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</si>
  <si>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</si>
  <si>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</si>
  <si>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</si>
  <si>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</si>
  <si>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</si>
  <si>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</si>
  <si>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</si>
  <si>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</si>
  <si>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</si>
  <si>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</si>
  <si>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</si>
  <si>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</si>
  <si>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</si>
  <si>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</si>
  <si>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</si>
  <si>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</si>
  <si>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</si>
  <si>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</si>
  <si>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</si>
  <si>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</si>
  <si>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</si>
  <si>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</si>
  <si>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</si>
  <si>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</si>
  <si>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</si>
  <si>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</si>
  <si>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</si>
  <si>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</si>
  <si>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</si>
  <si>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</si>
  <si>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</si>
  <si>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</si>
  <si>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</si>
  <si>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</si>
  <si>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</si>
  <si>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</si>
  <si>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</si>
  <si>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</si>
  <si>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</si>
  <si>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</si>
  <si>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</si>
  <si>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</si>
  <si>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</si>
  <si>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</si>
  <si>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</si>
  <si>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</si>
  <si>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</si>
  <si>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</si>
  <si>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</si>
  <si>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</si>
  <si>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</si>
  <si>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</si>
  <si>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</si>
  <si>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</si>
  <si>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</si>
  <si>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</si>
  <si>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</si>
  <si>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</si>
  <si>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</si>
  <si>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</si>
  <si>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</si>
  <si>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</si>
  <si>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</si>
  <si>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</si>
  <si>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</si>
  <si>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</si>
  <si>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</si>
  <si>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</si>
  <si>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</si>
  <si>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</si>
  <si>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</si>
  <si>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</si>
  <si>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</si>
  <si>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</si>
  <si>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</si>
  <si>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</si>
  <si>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</si>
  <si>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</si>
  <si>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</si>
  <si>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</si>
  <si>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</si>
  <si>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</si>
  <si>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</si>
  <si>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</si>
  <si>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</si>
  <si>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</si>
  <si>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</si>
  <si>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</si>
  <si>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</si>
  <si>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</si>
  <si>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</si>
  <si>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</si>
  <si>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</si>
  <si>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</si>
  <si>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</si>
  <si>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</si>
  <si>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</si>
  <si>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</si>
  <si>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</si>
  <si>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</si>
  <si>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</si>
  <si>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</si>
  <si>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</si>
  <si>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</si>
  <si>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</si>
  <si>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</si>
  <si>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</si>
  <si>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</si>
  <si>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</si>
  <si>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</si>
  <si>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</si>
  <si>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</si>
  <si>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</si>
  <si>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</si>
  <si>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</si>
  <si>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</si>
  <si>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</si>
  <si>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</si>
  <si>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</si>
  <si>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</si>
  <si>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</si>
  <si>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</si>
  <si>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</si>
  <si>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</si>
  <si>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</si>
  <si>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</si>
  <si>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</si>
  <si>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</si>
  <si>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</si>
  <si>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</si>
  <si>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</si>
  <si>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</si>
  <si>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</si>
  <si>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</si>
  <si>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</si>
  <si>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</si>
  <si>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</si>
  <si>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</si>
  <si>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</si>
  <si>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</si>
  <si>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</si>
  <si>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</si>
  <si>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</si>
  <si>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</si>
  <si>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</si>
  <si>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</si>
  <si>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</si>
  <si>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</si>
  <si>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</si>
  <si>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</si>
  <si>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</si>
  <si>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</si>
  <si>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</si>
  <si>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</si>
  <si>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</si>
  <si>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</si>
  <si>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</si>
  <si>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</si>
  <si>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</si>
  <si>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</si>
  <si>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</si>
  <si>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</si>
  <si>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</si>
  <si>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</si>
  <si>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</si>
  <si>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</si>
  <si>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</si>
  <si>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</si>
  <si>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</si>
  <si>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</si>
  <si>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</si>
  <si>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</si>
  <si>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</si>
  <si>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</si>
  <si>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</si>
  <si>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</si>
  <si>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</si>
  <si>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</si>
  <si>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</si>
  <si>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</si>
  <si>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</si>
  <si>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</si>
  <si>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</si>
  <si>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</si>
  <si>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</si>
  <si>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</si>
  <si>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</si>
  <si>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</si>
  <si>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</si>
  <si>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</si>
  <si>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</si>
  <si>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</si>
  <si>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</si>
  <si>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</si>
  <si>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</si>
  <si>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</si>
  <si>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</si>
  <si>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</si>
  <si>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</si>
  <si>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</si>
  <si>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</si>
  <si>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</si>
  <si>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</si>
  <si>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</si>
  <si>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</si>
  <si>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</si>
  <si>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</si>
  <si>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</si>
  <si>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</si>
  <si>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</si>
  <si>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</si>
  <si>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</si>
  <si>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</si>
  <si>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</si>
  <si>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</si>
  <si>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</si>
  <si>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</si>
  <si>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</si>
  <si>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</si>
  <si>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</si>
  <si>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</si>
  <si>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</si>
  <si>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</si>
  <si>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</si>
  <si>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</si>
  <si>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</si>
  <si>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</si>
  <si>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</si>
  <si>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</si>
  <si>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</si>
  <si>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</si>
  <si>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</si>
  <si>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</si>
  <si>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</si>
  <si>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</si>
  <si>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</si>
  <si>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</si>
  <si>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</si>
  <si>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</si>
  <si>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</si>
  <si>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</si>
  <si>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</si>
  <si>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</si>
  <si>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</si>
  <si>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</si>
  <si>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</si>
  <si>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</si>
  <si>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</si>
  <si>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</si>
  <si>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</si>
  <si>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</si>
  <si>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</si>
  <si>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</si>
  <si>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</si>
  <si>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</si>
  <si>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</si>
  <si>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</si>
  <si>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</si>
  <si>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</si>
  <si>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</si>
  <si>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</si>
  <si>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</si>
  <si>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</si>
  <si>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</si>
  <si>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</si>
  <si>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</si>
  <si>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</si>
  <si>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</si>
  <si>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</si>
  <si>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</si>
  <si>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</si>
  <si>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</si>
  <si>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</si>
  <si>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</si>
  <si>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</si>
  <si>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</si>
  <si>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</si>
  <si>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</si>
  <si>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</si>
  <si>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</si>
  <si>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</si>
  <si>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</si>
  <si>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</si>
  <si>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</si>
  <si>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</si>
  <si>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</si>
  <si>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</si>
  <si>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</si>
  <si>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</si>
  <si>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</si>
  <si>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</si>
  <si>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</si>
  <si>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</si>
  <si>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</si>
  <si>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</si>
  <si>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</si>
  <si>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</si>
  <si>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</si>
  <si>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</si>
  <si>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</si>
  <si>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</si>
  <si>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</si>
  <si>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</si>
  <si>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</si>
  <si>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</si>
  <si>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</si>
  <si>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</si>
  <si>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</si>
  <si>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</si>
  <si>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</si>
  <si>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</si>
  <si>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</si>
  <si>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</si>
  <si>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</si>
  <si>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</si>
  <si>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</si>
  <si>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</si>
  <si>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</si>
  <si>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</si>
  <si>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</si>
  <si>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</si>
  <si>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</si>
  <si>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</si>
  <si>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</si>
  <si>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</si>
  <si>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</si>
  <si>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</si>
  <si>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</si>
  <si>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</si>
  <si>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</si>
  <si>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</si>
  <si>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</si>
  <si>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</si>
  <si>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</si>
  <si>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</si>
  <si>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</si>
  <si>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</si>
  <si>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</si>
  <si>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</si>
  <si>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</si>
  <si>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</si>
  <si>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</si>
  <si>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</si>
  <si>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</si>
  <si>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</si>
  <si>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</si>
  <si>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</si>
  <si>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</si>
  <si>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</si>
  <si>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</si>
  <si>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</si>
  <si>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</si>
  <si>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</si>
  <si>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</si>
  <si>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</si>
  <si>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</si>
  <si>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</si>
  <si>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</si>
  <si>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</si>
  <si>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</si>
  <si>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</si>
  <si>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</si>
  <si>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</si>
  <si>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</si>
  <si>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</si>
  <si>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</si>
  <si>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</si>
  <si>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</si>
  <si>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</si>
  <si>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</si>
  <si>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</si>
  <si>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</si>
  <si>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</si>
  <si>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</si>
  <si>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</si>
  <si>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</si>
  <si>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</si>
  <si>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</si>
  <si>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</si>
  <si>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</si>
  <si>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</si>
  <si>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</si>
  <si>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</si>
  <si>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</si>
  <si>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</si>
  <si>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</si>
  <si>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</si>
  <si>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</si>
  <si>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</si>
  <si>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</si>
  <si>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</si>
  <si>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</si>
  <si>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</si>
  <si>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</si>
  <si>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</si>
  <si>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</si>
  <si>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</si>
  <si>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</si>
  <si>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</si>
  <si>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</si>
  <si>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</si>
  <si>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</si>
  <si>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</si>
  <si>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</si>
  <si>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</si>
  <si>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</si>
  <si>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</si>
  <si>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</si>
  <si>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</si>
  <si>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</si>
  <si>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</si>
  <si>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</si>
  <si>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</si>
  <si>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</si>
  <si>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</si>
  <si>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</si>
  <si>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</si>
  <si>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</si>
  <si>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</si>
  <si>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</si>
  <si>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</si>
  <si>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</si>
  <si>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</si>
  <si>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</si>
  <si>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</si>
  <si>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</si>
  <si>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</si>
  <si>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</si>
  <si>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</si>
  <si>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</si>
  <si>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</si>
  <si>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</si>
  <si>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</si>
  <si>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</si>
  <si>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</si>
  <si>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</si>
  <si>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</si>
  <si>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</si>
  <si>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</si>
  <si>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</si>
  <si>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</si>
  <si>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</si>
  <si>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</si>
  <si>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</si>
  <si>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</si>
  <si>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</si>
  <si>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</si>
  <si>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</si>
  <si>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</si>
  <si>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</si>
  <si>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</si>
  <si>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</si>
  <si>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</si>
  <si>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</si>
  <si>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</si>
  <si>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</si>
  <si>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</si>
  <si>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</si>
  <si>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</si>
  <si>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</si>
  <si>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</si>
  <si>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</si>
  <si>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</si>
  <si>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</si>
  <si>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</si>
  <si>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</si>
  <si>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</si>
  <si>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</si>
  <si>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</si>
  <si>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</si>
  <si>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</si>
  <si>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</si>
  <si>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</si>
  <si>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</si>
  <si>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</si>
  <si>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</si>
  <si>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</si>
  <si>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</si>
  <si>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</si>
  <si>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</si>
  <si>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</si>
  <si>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</si>
  <si>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</si>
  <si>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</si>
  <si>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</si>
  <si>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</si>
  <si>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</si>
  <si>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</si>
  <si>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</si>
  <si>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</si>
  <si>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</si>
  <si>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</si>
  <si>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</si>
  <si>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</si>
  <si>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</si>
  <si>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</si>
  <si>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</si>
  <si>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</si>
  <si>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</si>
  <si>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</si>
  <si>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</si>
  <si>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</si>
  <si>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</si>
  <si>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</si>
  <si>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</si>
  <si>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</si>
  <si>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</si>
  <si>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</si>
  <si>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</si>
  <si>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</si>
  <si>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</si>
  <si>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</si>
  <si>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</si>
  <si>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</si>
  <si>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</si>
  <si>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</si>
  <si>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</si>
  <si>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</si>
  <si>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</si>
  <si>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</si>
  <si>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</si>
  <si>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</si>
  <si>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</si>
  <si>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</si>
  <si>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</si>
  <si>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</si>
  <si>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</si>
  <si>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</si>
  <si>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</si>
  <si>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</si>
  <si>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</si>
  <si>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</si>
  <si>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</si>
  <si>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</si>
  <si>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</si>
  <si>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</si>
  <si>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</si>
  <si>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</si>
  <si>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</si>
  <si>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</si>
  <si>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</si>
  <si>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</si>
  <si>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</si>
  <si>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</si>
  <si>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</si>
  <si>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</si>
  <si>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</si>
  <si>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</si>
  <si>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</si>
  <si>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</si>
  <si>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</si>
  <si>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</si>
  <si>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</si>
  <si>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</si>
  <si>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</si>
  <si>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</si>
  <si>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</si>
  <si>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</si>
  <si>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</si>
  <si>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</si>
  <si>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</si>
  <si>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</si>
  <si>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</si>
  <si>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</si>
  <si>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</si>
  <si>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</si>
  <si>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</si>
  <si>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</si>
  <si>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</si>
  <si>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</si>
  <si>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</si>
  <si>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</si>
  <si>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</si>
  <si>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</si>
  <si>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</si>
  <si>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</si>
  <si>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</si>
  <si>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</si>
  <si>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</si>
  <si>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</si>
  <si>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</si>
  <si>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</si>
  <si>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</si>
  <si>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</si>
  <si>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</si>
  <si>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</si>
  <si>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</si>
  <si>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</si>
  <si>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</si>
  <si>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</si>
  <si>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</si>
  <si>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</si>
  <si>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</si>
  <si>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</si>
  <si>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</si>
  <si>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</si>
  <si>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</si>
  <si>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</si>
  <si>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</si>
  <si>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</si>
  <si>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</si>
  <si>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</si>
  <si>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</si>
  <si>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</si>
  <si>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</si>
  <si>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</si>
  <si>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</si>
  <si>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</si>
  <si>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</si>
  <si>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</si>
  <si>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</si>
  <si>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</si>
  <si>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</si>
  <si>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</si>
  <si>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</si>
  <si>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</si>
  <si>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</si>
  <si>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</si>
  <si>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</si>
  <si>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</si>
  <si>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</si>
  <si>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</si>
  <si>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</si>
  <si>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</si>
  <si>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</si>
  <si>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</si>
  <si>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</si>
  <si>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</si>
  <si>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</si>
  <si>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</si>
  <si>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</si>
  <si>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</si>
  <si>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</si>
  <si>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</si>
  <si>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</si>
  <si>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</si>
  <si>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</si>
  <si>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</si>
  <si>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</si>
  <si>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</si>
  <si>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</si>
  <si>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</si>
  <si>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</si>
  <si>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</si>
  <si>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</si>
  <si>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</si>
  <si>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</si>
  <si>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</si>
  <si>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</si>
  <si>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</si>
  <si>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</si>
  <si>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</si>
  <si>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</si>
  <si>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</si>
  <si>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</si>
  <si>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</si>
  <si>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</si>
  <si>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</si>
  <si>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</si>
  <si>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</si>
  <si>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</si>
  <si>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</si>
  <si>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</si>
  <si>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</si>
  <si>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</si>
  <si>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</si>
  <si>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</si>
  <si>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</si>
  <si>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</si>
  <si>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</si>
  <si>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</si>
  <si>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</si>
  <si>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</si>
  <si>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</si>
  <si>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</si>
  <si>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</si>
  <si>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</si>
  <si>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</si>
  <si>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</si>
  <si>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</si>
  <si>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</si>
  <si>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</si>
  <si>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</si>
  <si>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</si>
  <si>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</si>
  <si>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</si>
  <si>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</si>
  <si>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</si>
  <si>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</si>
  <si>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</si>
  <si>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</si>
  <si>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</si>
  <si>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</si>
  <si>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</si>
  <si>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</si>
  <si>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</si>
  <si>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</si>
  <si>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</si>
  <si>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</si>
  <si>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</si>
  <si>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</si>
  <si>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</si>
  <si>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</si>
  <si>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</si>
  <si>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</si>
  <si>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</si>
  <si>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</si>
  <si>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</si>
  <si>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</si>
  <si>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</si>
  <si>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</si>
  <si>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</si>
  <si>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</si>
  <si>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</si>
  <si>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</si>
  <si>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</si>
  <si>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</si>
  <si>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</si>
  <si>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</si>
  <si>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</si>
  <si>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</si>
  <si>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</si>
  <si>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</si>
  <si>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</si>
  <si>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</si>
  <si>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</si>
  <si>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</si>
  <si>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</si>
  <si>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</si>
  <si>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</si>
  <si>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</si>
  <si>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</si>
  <si>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</si>
  <si>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</si>
  <si>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</si>
  <si>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</si>
  <si>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</si>
  <si>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</si>
  <si>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</si>
  <si>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</si>
  <si>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</si>
  <si>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</si>
  <si>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</si>
  <si>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</si>
  <si>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</si>
  <si>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</si>
  <si>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</si>
  <si>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</si>
  <si>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</si>
  <si>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</si>
  <si>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</si>
  <si>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</si>
  <si>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</si>
  <si>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</si>
  <si>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</si>
  <si>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</si>
  <si>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</si>
  <si>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</si>
  <si>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</si>
  <si>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</si>
  <si>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</si>
  <si>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</si>
  <si>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</si>
  <si>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</si>
  <si>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</si>
  <si>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</si>
  <si>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</si>
  <si>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</si>
  <si>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</si>
  <si>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</si>
  <si>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</si>
  <si>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</si>
  <si>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</si>
  <si>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</si>
  <si>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</si>
  <si>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</si>
  <si>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</si>
  <si>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</si>
  <si>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</si>
  <si>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</si>
  <si>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</si>
  <si>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</si>
  <si>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</si>
  <si>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</si>
  <si>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</si>
  <si>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</si>
  <si>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</si>
  <si>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</si>
  <si>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</si>
  <si>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</si>
  <si>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</si>
  <si>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</si>
  <si>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</si>
  <si>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</si>
  <si>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</si>
  <si>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</si>
  <si>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</si>
  <si>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</si>
  <si>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</si>
  <si>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</si>
  <si>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</si>
  <si>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</si>
  <si>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</si>
  <si>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</si>
  <si>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</si>
  <si>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</si>
  <si>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</si>
  <si>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</si>
  <si>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</si>
  <si>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</si>
  <si>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</si>
  <si>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</si>
  <si>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</si>
  <si>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</si>
  <si>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</si>
  <si>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</si>
  <si>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</si>
  <si>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</si>
  <si>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</si>
  <si>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</si>
  <si>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</si>
  <si>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</si>
  <si>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</si>
  <si>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</si>
  <si>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</si>
  <si>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</si>
  <si>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</si>
  <si>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</si>
  <si>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</si>
  <si>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</si>
  <si>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</si>
  <si>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</si>
  <si>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</si>
  <si>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</si>
  <si>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</si>
  <si>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</si>
  <si>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</si>
  <si>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</si>
  <si>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</si>
  <si>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</si>
  <si>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</si>
  <si>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</si>
  <si>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</si>
  <si>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</si>
  <si>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</si>
  <si>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</si>
  <si>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</si>
  <si>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</si>
  <si>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</si>
  <si>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</si>
  <si>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</si>
  <si>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</si>
  <si>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</si>
  <si>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</si>
  <si>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</si>
  <si>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</si>
  <si>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</si>
  <si>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</si>
  <si>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</si>
  <si>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</si>
  <si>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</si>
  <si>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</si>
  <si>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</si>
  <si>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</si>
  <si>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</si>
  <si>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</si>
  <si>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</si>
  <si>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</si>
  <si>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</si>
  <si>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</si>
  <si>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</si>
  <si>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</si>
  <si>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</si>
  <si>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</si>
  <si>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</si>
  <si>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</si>
  <si>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</si>
  <si>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</si>
  <si>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</si>
  <si>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</si>
  <si>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</si>
  <si>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</si>
  <si>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</si>
  <si>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</si>
  <si>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</si>
  <si>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</si>
  <si>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</si>
  <si>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</si>
  <si>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</si>
  <si>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</si>
  <si>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</si>
  <si>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</si>
  <si>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</si>
  <si>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</si>
  <si>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</si>
  <si>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</si>
  <si>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</si>
  <si>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</si>
  <si>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</si>
  <si>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</si>
  <si>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</si>
  <si>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</si>
  <si>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</si>
  <si>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</si>
  <si>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</si>
  <si>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</si>
  <si>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</si>
  <si>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</si>
  <si>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</si>
  <si>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</si>
  <si>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</si>
  <si>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</si>
  <si>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</si>
  <si>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</si>
  <si>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</si>
  <si>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</si>
  <si>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</si>
  <si>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</si>
  <si>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</si>
  <si>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</si>
  <si>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</si>
  <si>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</si>
  <si>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</si>
  <si>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</si>
  <si>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</si>
  <si>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</si>
  <si>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</si>
  <si>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</si>
  <si>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</si>
  <si>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</si>
  <si>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</si>
  <si>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</si>
  <si>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</si>
  <si>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</si>
  <si>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</si>
  <si>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</si>
  <si>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</si>
  <si>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</si>
  <si>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</si>
  <si>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</si>
  <si>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</si>
  <si>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</si>
  <si>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</si>
  <si>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</si>
  <si>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</si>
  <si>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</si>
  <si>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</si>
  <si>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</si>
  <si>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</si>
  <si>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</si>
  <si>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</si>
  <si>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</si>
  <si>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</si>
  <si>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</si>
  <si>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</si>
  <si>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</si>
  <si>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</si>
  <si>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</si>
  <si>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</si>
  <si>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</si>
  <si>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</si>
  <si>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</si>
  <si>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</si>
  <si>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</si>
  <si>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</si>
  <si>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</si>
  <si>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</si>
  <si>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</si>
  <si>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</si>
  <si>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</si>
  <si>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</si>
  <si>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</si>
  <si>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</si>
  <si>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</si>
  <si>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</si>
  <si>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</si>
  <si>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</si>
  <si>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</si>
  <si>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</si>
  <si>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</si>
  <si>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</si>
  <si>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</si>
  <si>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</si>
  <si>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</si>
  <si>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</si>
  <si>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</si>
  <si>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</si>
  <si>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</si>
  <si>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</si>
  <si>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</si>
  <si>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</si>
  <si>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</si>
  <si>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</si>
  <si>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</si>
  <si>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</si>
  <si>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</si>
  <si>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</si>
  <si>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</si>
  <si>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</si>
  <si>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</si>
  <si>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</si>
  <si>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</si>
  <si>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</si>
  <si>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</si>
  <si>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</si>
  <si>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</si>
  <si>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</si>
  <si>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</si>
  <si>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</si>
  <si>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</si>
  <si>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</si>
  <si>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</si>
  <si>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</si>
  <si>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</si>
  <si>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</si>
  <si>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</si>
  <si>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</si>
  <si>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</si>
  <si>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</si>
  <si>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</si>
  <si>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</si>
  <si>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</si>
  <si>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</si>
  <si>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</si>
  <si>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</si>
  <si>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</si>
  <si>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</si>
  <si>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</si>
  <si>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</si>
  <si>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</si>
  <si>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</si>
  <si>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</si>
  <si>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</si>
  <si>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</si>
  <si>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</si>
  <si>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</si>
  <si>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</si>
  <si>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</si>
  <si>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</si>
  <si>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</si>
  <si>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</si>
  <si>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</si>
  <si>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</si>
  <si>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</si>
  <si>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</si>
  <si>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</si>
  <si>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</si>
  <si>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</si>
  <si>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</si>
  <si>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</si>
  <si>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</si>
  <si>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</si>
  <si>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</si>
  <si>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</si>
  <si>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</si>
  <si>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</si>
  <si>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</si>
  <si>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</si>
  <si>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</si>
  <si>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</si>
  <si>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</si>
  <si>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</si>
  <si>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</si>
  <si>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</si>
  <si>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</si>
  <si>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</si>
  <si>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</si>
  <si>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</si>
  <si>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</si>
  <si>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</si>
  <si>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</si>
  <si>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</si>
  <si>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</si>
  <si>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</si>
  <si>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</si>
  <si>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</si>
  <si>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</si>
  <si>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</si>
  <si>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</si>
  <si>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</si>
  <si>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</si>
  <si>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</si>
  <si>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</si>
  <si>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</si>
  <si>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</si>
  <si>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</si>
  <si>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</si>
  <si>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</si>
  <si>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</si>
  <si>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</si>
  <si>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</si>
  <si>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</si>
  <si>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</si>
  <si>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</si>
  <si>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</si>
  <si>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</si>
  <si>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</si>
  <si>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</si>
  <si>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</si>
  <si>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</si>
  <si>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</si>
  <si>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</si>
  <si>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</si>
  <si>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</si>
  <si>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</si>
  <si>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</si>
  <si>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</si>
  <si>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</si>
  <si>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</si>
  <si>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</si>
  <si>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</si>
  <si>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</si>
  <si>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</si>
  <si>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</si>
  <si>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</si>
  <si>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</si>
  <si>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</si>
  <si>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</si>
  <si>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</si>
  <si>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</si>
  <si>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</si>
  <si>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</si>
  <si>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</si>
  <si>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</si>
  <si>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</si>
  <si>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</si>
  <si>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</si>
  <si>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</si>
  <si>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</si>
  <si>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</si>
  <si>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</si>
  <si>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</si>
  <si>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</si>
  <si>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</si>
  <si>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</si>
  <si>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</si>
  <si>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</si>
  <si>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</si>
  <si>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</si>
  <si>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</si>
  <si>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</si>
  <si>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</si>
  <si>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</si>
  <si>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</si>
  <si>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</si>
  <si>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</si>
  <si>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</si>
  <si>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</si>
  <si>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</si>
  <si>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</si>
  <si>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</si>
  <si>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</si>
  <si>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</si>
  <si>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</si>
  <si>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</si>
  <si>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</si>
  <si>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</si>
  <si>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</si>
  <si>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</si>
  <si>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</si>
  <si>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</si>
  <si>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</si>
  <si>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</si>
  <si>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</si>
  <si>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</si>
  <si>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</si>
  <si>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</si>
  <si>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</si>
  <si>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</si>
  <si>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</si>
  <si>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</si>
  <si>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</si>
  <si>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</si>
  <si>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</si>
  <si>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</si>
  <si>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</si>
  <si>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</si>
  <si>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</si>
  <si>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</si>
  <si>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</si>
  <si>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</si>
  <si>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</si>
  <si>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</si>
  <si>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</si>
  <si>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</si>
  <si>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</si>
  <si>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</si>
  <si>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</si>
  <si>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</si>
  <si>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</si>
  <si>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</si>
  <si>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</si>
  <si>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</si>
  <si>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</si>
  <si>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</si>
  <si>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</si>
  <si>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</si>
  <si>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</si>
  <si>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</si>
  <si>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</si>
  <si>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</si>
  <si>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</si>
  <si>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</si>
  <si>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</si>
  <si>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</si>
  <si>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</si>
  <si>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</si>
  <si>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</si>
  <si>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</si>
  <si>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</si>
  <si>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</si>
  <si>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</si>
  <si>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</si>
  <si>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</si>
  <si>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</si>
  <si>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</si>
  <si>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</si>
  <si>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</si>
  <si>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</si>
  <si>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</si>
  <si>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</si>
  <si>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</si>
  <si>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</si>
  <si>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</si>
  <si>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</si>
  <si>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</si>
  <si>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</si>
  <si>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</si>
  <si>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</si>
  <si>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</si>
  <si>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</si>
  <si>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</si>
  <si>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</si>
  <si>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</si>
  <si>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</si>
  <si>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</si>
  <si>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</si>
  <si>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</si>
  <si>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</si>
  <si>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</si>
  <si>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</si>
  <si>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</si>
  <si>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</si>
  <si>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</si>
  <si>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</si>
  <si>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</si>
  <si>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</si>
  <si>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</si>
  <si>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</si>
  <si>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</si>
  <si>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</si>
  <si>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</si>
  <si>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</si>
  <si>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</si>
  <si>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</si>
  <si>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</si>
  <si>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</si>
  <si>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</si>
  <si>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</si>
  <si>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</si>
  <si>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</si>
  <si>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</si>
  <si>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</si>
  <si>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</si>
  <si>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</si>
  <si>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</si>
  <si>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</si>
  <si>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</si>
  <si>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</si>
  <si>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</si>
  <si>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</si>
  <si>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</si>
  <si>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</si>
  <si>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</si>
  <si>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</si>
  <si>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</si>
  <si>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</si>
  <si>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</si>
  <si>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</si>
  <si>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</si>
  <si>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</si>
  <si>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</si>
  <si>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</si>
  <si>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</si>
  <si>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</si>
  <si>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</si>
  <si>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</si>
  <si>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</si>
  <si>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</si>
  <si>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</si>
  <si>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</si>
  <si>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</si>
  <si>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</si>
  <si>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</si>
  <si>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</si>
  <si>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</si>
  <si>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</si>
  <si>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</si>
  <si>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</si>
  <si>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</si>
  <si>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</si>
  <si>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</si>
  <si>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</si>
  <si>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</si>
  <si>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</si>
  <si>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</si>
  <si>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</si>
  <si>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</si>
  <si>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</si>
  <si>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</si>
  <si>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</si>
  <si>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</si>
  <si>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</si>
  <si>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</si>
  <si>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</si>
  <si>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</si>
  <si>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</si>
  <si>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</si>
  <si>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</si>
  <si>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</si>
  <si>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</si>
  <si>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</si>
  <si>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</si>
  <si>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</si>
  <si>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</si>
  <si>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</si>
  <si>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</si>
  <si>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</si>
  <si>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</si>
  <si>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</si>
  <si>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</si>
  <si>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</si>
  <si>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</si>
  <si>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</si>
  <si>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</si>
  <si>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</si>
  <si>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</si>
  <si>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</si>
  <si>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</si>
  <si>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</si>
  <si>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</si>
  <si>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</si>
  <si>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</si>
  <si>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</si>
  <si>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</si>
  <si>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</si>
  <si>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</si>
  <si>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</si>
  <si>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</si>
  <si>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</si>
  <si>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</si>
  <si>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</si>
  <si>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</si>
  <si>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</si>
  <si>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</si>
  <si>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</si>
  <si>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</si>
  <si>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</si>
  <si>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</si>
  <si>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</si>
  <si>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</si>
  <si>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</si>
  <si>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</si>
  <si>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</si>
  <si>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</si>
  <si>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</si>
  <si>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</si>
  <si>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</si>
  <si>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</si>
  <si>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</si>
  <si>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</si>
  <si>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</si>
  <si>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</si>
  <si>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</si>
  <si>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</si>
  <si>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</si>
  <si>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</si>
  <si>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</si>
  <si>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</si>
  <si>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</si>
  <si>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</si>
  <si>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</si>
  <si>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</si>
  <si>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</si>
  <si>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</si>
  <si>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</si>
  <si>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</si>
  <si>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</si>
  <si>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</si>
  <si>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</si>
  <si>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</si>
  <si>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</si>
  <si>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</si>
  <si>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</si>
  <si>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</si>
  <si>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</si>
  <si>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</si>
  <si>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</si>
  <si>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</si>
  <si>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</si>
  <si>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</si>
  <si>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</si>
  <si>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</si>
  <si>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</si>
  <si>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</si>
  <si>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</si>
  <si>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</si>
  <si>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</si>
  <si>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</si>
  <si>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</si>
  <si>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</si>
  <si>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</si>
  <si>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</si>
  <si>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</si>
  <si>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</si>
  <si>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</si>
  <si>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</si>
  <si>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</si>
  <si>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</si>
  <si>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</si>
  <si>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</si>
  <si>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</si>
  <si>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</si>
  <si>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</si>
  <si>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</si>
  <si>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</si>
  <si>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</si>
  <si>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</si>
  <si>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</si>
  <si>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</si>
  <si>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</si>
  <si>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</si>
  <si>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</si>
  <si>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</si>
  <si>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</si>
  <si>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</si>
  <si>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</si>
  <si>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</si>
  <si>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</si>
  <si>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</si>
  <si>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</si>
  <si>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</si>
  <si>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</si>
  <si>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</si>
  <si>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</si>
  <si>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</si>
  <si>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</si>
  <si>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</si>
  <si>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</si>
  <si>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</si>
  <si>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</si>
  <si>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</si>
  <si>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</si>
  <si>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</si>
  <si>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</si>
  <si>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</si>
  <si>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</si>
  <si>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</si>
  <si>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</si>
  <si>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</si>
  <si>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</si>
  <si>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</si>
  <si>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</si>
  <si>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</si>
  <si>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</si>
  <si>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</si>
  <si>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</si>
  <si>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</si>
  <si>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</si>
  <si>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</si>
  <si>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</si>
  <si>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</si>
  <si>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</si>
  <si>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</si>
  <si>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</si>
  <si>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</si>
  <si>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</si>
  <si>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</si>
  <si>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</si>
  <si>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</si>
  <si>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</si>
  <si>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</si>
  <si>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</si>
  <si>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</si>
  <si>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</si>
  <si>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</si>
  <si>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</si>
  <si>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</si>
  <si>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</si>
  <si>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</si>
  <si>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</si>
  <si>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</si>
  <si>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</si>
  <si>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</si>
  <si>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</si>
  <si>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</si>
  <si>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</si>
  <si>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</si>
  <si>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</si>
  <si>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</si>
  <si>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</si>
  <si>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</si>
  <si>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</si>
  <si>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</si>
  <si>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</si>
  <si>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</si>
  <si>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</si>
  <si>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</si>
  <si>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</si>
  <si>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</si>
  <si>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</si>
  <si>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</si>
  <si>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</si>
  <si>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</si>
  <si>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</si>
  <si>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</si>
  <si>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</si>
  <si>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</si>
  <si>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</si>
  <si>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</si>
  <si>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</si>
  <si>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</si>
  <si>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</si>
  <si>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</si>
  <si>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</si>
  <si>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</si>
  <si>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</si>
  <si>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</si>
  <si>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</si>
  <si>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</si>
  <si>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</si>
  <si>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</si>
  <si>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</si>
  <si>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</si>
  <si>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</si>
  <si>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</si>
  <si>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</si>
  <si>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</si>
  <si>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</si>
  <si>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</si>
  <si>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</si>
  <si>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</si>
  <si>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</si>
  <si>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</si>
  <si>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</si>
  <si>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</si>
  <si>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</si>
  <si>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</si>
  <si>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</si>
  <si>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</si>
  <si>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</si>
  <si>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</si>
  <si>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</si>
  <si>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</si>
  <si>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</si>
  <si>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</si>
  <si>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</si>
  <si>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</si>
  <si>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</si>
  <si>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</si>
  <si>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</si>
  <si>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</si>
  <si>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</si>
  <si>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</si>
  <si>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</si>
  <si>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</si>
  <si>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</si>
  <si>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</si>
  <si>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</si>
  <si>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</si>
  <si>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</si>
  <si>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</si>
  <si>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</si>
  <si>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</si>
  <si>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</si>
  <si>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</si>
  <si>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</si>
  <si>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</si>
  <si>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</si>
  <si>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</si>
  <si>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</si>
  <si>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</si>
  <si>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</si>
  <si>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</si>
  <si>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</si>
  <si>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</si>
  <si>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</si>
  <si>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</si>
  <si>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</si>
  <si>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</si>
  <si>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</si>
  <si>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</si>
  <si>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</si>
  <si>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</si>
  <si>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</si>
  <si>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</si>
  <si>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</si>
  <si>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</si>
  <si>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</si>
  <si>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</si>
  <si>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</si>
  <si>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</si>
  <si>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</si>
  <si>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</si>
  <si>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</si>
  <si>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</si>
  <si>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</si>
  <si>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</si>
  <si>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</si>
  <si>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</si>
  <si>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</si>
  <si>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</si>
  <si>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</si>
  <si>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</si>
  <si>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</si>
  <si>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</si>
  <si>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</si>
  <si>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</si>
  <si>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</si>
  <si>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</si>
  <si>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</si>
  <si>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</si>
  <si>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</si>
  <si>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</si>
  <si>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</si>
  <si>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</si>
  <si>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</si>
  <si>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</si>
  <si>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</si>
  <si>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</si>
  <si>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</si>
  <si>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</si>
  <si>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</si>
  <si>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</si>
  <si>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</si>
  <si>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</si>
  <si>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</si>
  <si>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</si>
  <si>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</si>
  <si>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</si>
  <si>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</si>
  <si>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</si>
  <si>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</si>
  <si>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</si>
  <si>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</si>
  <si>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</si>
  <si>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</si>
  <si>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</si>
  <si>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</si>
  <si>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</si>
  <si>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</si>
  <si>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</si>
  <si>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</si>
  <si>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</si>
  <si>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</si>
  <si>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</si>
  <si>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</si>
  <si>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</si>
  <si>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</si>
  <si>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</si>
  <si>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</si>
  <si>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</si>
  <si>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</si>
  <si>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</si>
  <si>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</si>
  <si>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</si>
  <si>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</si>
  <si>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</si>
  <si>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</si>
  <si>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</si>
  <si>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</si>
  <si>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</si>
  <si>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</si>
  <si>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</si>
  <si>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</si>
  <si>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</si>
  <si>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</si>
  <si>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</si>
  <si>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</si>
  <si>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</si>
  <si>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</si>
  <si>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</si>
  <si>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</si>
  <si>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</si>
  <si>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</si>
  <si>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</si>
  <si>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</si>
  <si>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</si>
  <si>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</si>
  <si>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</si>
  <si>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</si>
  <si>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</si>
  <si>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</si>
  <si>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</si>
  <si>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</si>
  <si>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</si>
  <si>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</si>
  <si>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</si>
  <si>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</si>
  <si>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</si>
  <si>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</si>
  <si>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</si>
  <si>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</si>
  <si>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</si>
  <si>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</si>
  <si>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</si>
  <si>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</si>
  <si>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</si>
  <si>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</si>
  <si>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</si>
  <si>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</si>
  <si>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</si>
  <si>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</si>
  <si>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</si>
  <si>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</si>
  <si>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</si>
  <si>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</si>
  <si>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</si>
  <si>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</si>
  <si>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</si>
  <si>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</si>
  <si>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</si>
  <si>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</si>
  <si>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</si>
  <si>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</si>
  <si>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</si>
  <si>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</si>
  <si>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</si>
  <si>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</si>
  <si>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</si>
  <si>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</si>
  <si>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</si>
  <si>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</si>
  <si>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</si>
  <si>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</si>
  <si>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</si>
  <si>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</si>
  <si>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</si>
  <si>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</si>
  <si>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</si>
  <si>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</si>
  <si>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</si>
  <si>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</si>
  <si>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</si>
  <si>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</si>
  <si>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</si>
  <si>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</si>
  <si>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</si>
  <si>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</si>
  <si>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</si>
  <si>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</si>
  <si>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</si>
  <si>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</si>
  <si>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</si>
  <si>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</si>
  <si>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</si>
  <si>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</si>
  <si>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</si>
  <si>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</si>
  <si>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</si>
  <si>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</si>
  <si>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</si>
  <si>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</si>
  <si>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</si>
  <si>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</si>
  <si>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</si>
  <si>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</si>
  <si>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</si>
  <si>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</si>
  <si>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</si>
  <si>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</si>
  <si>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</si>
  <si>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</si>
  <si>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</si>
  <si>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</si>
  <si>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</si>
  <si>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</si>
  <si>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</si>
  <si>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</si>
  <si>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</si>
  <si>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</si>
  <si>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</si>
  <si>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</si>
  <si>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</si>
  <si>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</si>
  <si>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</si>
  <si>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</si>
  <si>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</si>
  <si>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</si>
  <si>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</si>
  <si>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</si>
  <si>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</si>
  <si>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</si>
  <si>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</si>
  <si>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</si>
  <si>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</si>
  <si>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</si>
  <si>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</si>
  <si>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</si>
  <si>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</si>
  <si>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</si>
  <si>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</si>
  <si>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</si>
  <si>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</si>
  <si>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</si>
  <si>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</si>
  <si>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</si>
  <si>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</si>
  <si>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</si>
  <si>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</si>
  <si>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</si>
  <si>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</si>
  <si>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</si>
  <si>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</si>
  <si>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</si>
  <si>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</si>
  <si>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</si>
  <si>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</si>
  <si>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</si>
  <si>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</si>
  <si>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</si>
  <si>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</si>
  <si>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</si>
  <si>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</si>
  <si>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</si>
  <si>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</si>
  <si>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</si>
  <si>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</si>
  <si>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</si>
  <si>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</si>
  <si>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</si>
  <si>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</si>
  <si>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</si>
  <si>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</si>
  <si>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</si>
  <si>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</si>
  <si>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</si>
  <si>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</si>
  <si>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</si>
  <si>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</si>
  <si>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</si>
  <si>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</si>
  <si>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</si>
  <si>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</si>
  <si>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</si>
  <si>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</si>
  <si>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</si>
  <si>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</si>
  <si>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</si>
  <si>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</si>
  <si>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</si>
  <si>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</si>
  <si>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</si>
  <si>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</si>
  <si>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</si>
  <si>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</si>
  <si>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</si>
  <si>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</si>
  <si>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</si>
  <si>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</si>
  <si>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</si>
  <si>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</si>
  <si>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</si>
  <si>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</si>
  <si>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</si>
  <si>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</si>
  <si>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</si>
  <si>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</si>
  <si>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</si>
  <si>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</si>
  <si>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</si>
  <si>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</si>
  <si>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</si>
  <si>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</si>
  <si>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</si>
  <si>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</si>
  <si>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</si>
  <si>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</si>
  <si>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</si>
  <si>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</si>
  <si>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</si>
  <si>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</si>
  <si>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</si>
  <si>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</si>
  <si>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</si>
  <si>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</si>
  <si>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</si>
  <si>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</si>
  <si>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</si>
  <si>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</si>
  <si>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</si>
  <si>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</si>
  <si>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</si>
  <si>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</si>
  <si>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</si>
  <si>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</si>
  <si>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</si>
  <si>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</si>
  <si>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</si>
  <si>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</si>
  <si>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</si>
  <si>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</si>
  <si>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</si>
  <si>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</si>
  <si>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</si>
  <si>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</si>
  <si>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</si>
  <si>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</si>
  <si>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</si>
  <si>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</si>
  <si>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</si>
  <si>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</si>
  <si>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</si>
  <si>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</si>
  <si>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</si>
  <si>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</si>
  <si>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</si>
  <si>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</si>
  <si>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</si>
  <si>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</si>
  <si>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</si>
  <si>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</si>
  <si>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</si>
  <si>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</si>
  <si>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</si>
  <si>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</si>
  <si>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</si>
  <si>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</si>
  <si>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</si>
  <si>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</si>
  <si>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</si>
  <si>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</si>
  <si>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</si>
  <si>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</si>
  <si>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</si>
  <si>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</si>
  <si>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</si>
  <si>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</si>
  <si>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</si>
  <si>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</si>
  <si>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</si>
  <si>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</si>
  <si>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</si>
  <si>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</si>
  <si>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</si>
  <si>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</si>
  <si>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</si>
  <si>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</si>
  <si>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</si>
  <si>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</si>
  <si>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</si>
  <si>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</si>
  <si>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</si>
  <si>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</si>
  <si>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</si>
  <si>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</si>
  <si>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</si>
  <si>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</si>
  <si>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</si>
  <si>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</si>
  <si>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</si>
  <si>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</si>
  <si>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</si>
  <si>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</si>
  <si>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</si>
  <si>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</si>
  <si>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</si>
  <si>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</si>
  <si>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</si>
  <si>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</si>
  <si>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</si>
  <si>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</si>
  <si>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</si>
  <si>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</si>
  <si>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</si>
  <si>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</si>
  <si>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</si>
  <si>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</si>
  <si>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</si>
  <si>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</si>
  <si>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</si>
  <si>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</si>
  <si>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</si>
  <si>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</si>
  <si>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</si>
  <si>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</si>
  <si>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</si>
  <si>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</si>
  <si>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</si>
  <si>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</si>
  <si>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</si>
  <si>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</si>
  <si>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</si>
  <si>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</si>
  <si>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</si>
  <si>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</si>
  <si>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</si>
  <si>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</si>
  <si>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</si>
  <si>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</si>
  <si>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</si>
  <si>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</si>
  <si>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</si>
  <si>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</si>
  <si>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</si>
  <si>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</si>
  <si>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</si>
  <si>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</si>
  <si>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</si>
  <si>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</si>
  <si>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</si>
  <si>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</si>
  <si>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</si>
  <si>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</si>
  <si>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</si>
  <si>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</si>
  <si>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</si>
  <si>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</si>
  <si>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</si>
  <si>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</si>
  <si>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</si>
  <si>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</si>
  <si>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</si>
  <si>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</si>
  <si>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</si>
  <si>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</si>
  <si>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</si>
  <si>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</si>
  <si>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</si>
  <si>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</si>
  <si>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</si>
  <si>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</si>
  <si>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</si>
  <si>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</si>
  <si>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</si>
  <si>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</si>
  <si>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</si>
  <si>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</si>
  <si>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</si>
  <si>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</si>
  <si>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</si>
  <si>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</si>
  <si>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</si>
  <si>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</si>
  <si>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</si>
  <si>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</si>
  <si>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</si>
  <si>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</si>
  <si>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</si>
  <si>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</si>
  <si>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</si>
  <si>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</si>
  <si>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</si>
  <si>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</si>
  <si>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</si>
  <si>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</si>
  <si>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</si>
  <si>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</si>
  <si>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</si>
  <si>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</si>
  <si>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</si>
  <si>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</si>
  <si>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</si>
  <si>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</si>
  <si>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</si>
  <si>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</si>
  <si>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</si>
  <si>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</si>
  <si>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</si>
  <si>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</si>
  <si>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</si>
  <si>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</si>
  <si>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</si>
  <si>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</si>
  <si>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</si>
  <si>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</si>
  <si>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</si>
  <si>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</si>
  <si>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</si>
  <si>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</si>
  <si>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</si>
  <si>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</si>
  <si>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</si>
  <si>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</si>
  <si>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</si>
  <si>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</si>
  <si>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</si>
  <si>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</si>
  <si>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</si>
  <si>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</si>
  <si>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</si>
  <si>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</si>
  <si>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</si>
  <si>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</si>
  <si>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</si>
  <si>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</si>
  <si>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</si>
  <si>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</si>
  <si>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</si>
  <si>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</si>
  <si>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</si>
  <si>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</si>
  <si>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</si>
  <si>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</si>
  <si>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</si>
  <si>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</si>
  <si>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</si>
  <si>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</si>
  <si>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</si>
  <si>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</si>
  <si>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</si>
  <si>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</si>
  <si>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</si>
  <si>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</si>
  <si>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</si>
  <si>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</si>
  <si>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</si>
  <si>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</si>
  <si>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</si>
  <si>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</si>
  <si>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</si>
  <si>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</si>
  <si>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</si>
  <si>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</si>
  <si>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</si>
  <si>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</si>
  <si>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</si>
  <si>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</si>
  <si>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</si>
  <si>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</si>
  <si>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</si>
  <si>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</si>
  <si>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</si>
  <si>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</si>
  <si>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</si>
  <si>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</si>
  <si>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</si>
  <si>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</si>
  <si>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</si>
  <si>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</si>
  <si>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</si>
  <si>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</si>
  <si>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</si>
  <si>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</si>
  <si>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</si>
  <si>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</si>
  <si>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</si>
  <si>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</si>
  <si>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</si>
  <si>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</si>
  <si>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</si>
  <si>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</si>
  <si>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</si>
  <si>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</si>
  <si>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</si>
  <si>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</si>
  <si>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</si>
  <si>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</si>
  <si>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</si>
  <si>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</si>
  <si>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</si>
  <si>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</si>
  <si>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</si>
  <si>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</si>
  <si>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</si>
  <si>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</si>
  <si>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</si>
  <si>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</si>
  <si>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</si>
  <si>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</si>
  <si>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</si>
  <si>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</si>
  <si>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</si>
  <si>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</si>
  <si>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</si>
  <si>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</si>
  <si>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</si>
  <si>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</si>
  <si>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</si>
  <si>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</si>
  <si>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</si>
  <si>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</si>
  <si>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</si>
  <si>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</si>
  <si>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</si>
  <si>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</si>
  <si>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</si>
  <si>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</si>
  <si>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</si>
  <si>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</si>
  <si>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</si>
  <si>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</si>
  <si>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</si>
  <si>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</si>
  <si>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</si>
  <si>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</si>
  <si>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</si>
  <si>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</si>
  <si>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</si>
  <si>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</si>
  <si>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</si>
  <si>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</si>
  <si>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</si>
  <si>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</si>
  <si>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</si>
  <si>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</si>
  <si>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</si>
  <si>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</si>
  <si>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</si>
  <si>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</si>
  <si>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</si>
  <si>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</si>
  <si>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</si>
  <si>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</si>
  <si>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</si>
  <si>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</si>
  <si>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</si>
  <si>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</si>
  <si>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</si>
  <si>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</si>
  <si>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</si>
  <si>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</si>
  <si>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</si>
  <si>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</si>
  <si>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</si>
  <si>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</si>
  <si>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</si>
  <si>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</si>
  <si>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</si>
  <si>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</si>
  <si>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</si>
  <si>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</si>
  <si>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</si>
  <si>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</si>
  <si>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</si>
  <si>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</si>
  <si>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</si>
  <si>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</si>
  <si>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</si>
  <si>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</si>
  <si>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</si>
  <si>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</si>
  <si>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</si>
  <si>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</si>
  <si>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</si>
  <si>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</si>
  <si>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</si>
  <si>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</si>
  <si>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</si>
  <si>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</si>
  <si>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</si>
  <si>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</si>
  <si>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</si>
  <si>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</si>
  <si>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</si>
  <si>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</si>
  <si>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</si>
  <si>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</si>
  <si>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</si>
  <si>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</si>
  <si>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</si>
  <si>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</si>
  <si>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</si>
  <si>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</si>
  <si>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</si>
  <si>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</si>
  <si>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</si>
  <si>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</si>
  <si>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</si>
  <si>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</si>
  <si>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</si>
  <si>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</si>
  <si>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</si>
  <si>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</si>
  <si>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</si>
  <si>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</si>
  <si>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</si>
  <si>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</si>
  <si>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</si>
  <si>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</si>
  <si>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</si>
  <si>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</si>
  <si>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</si>
  <si>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</si>
  <si>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</si>
  <si>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</si>
  <si>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</si>
  <si>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</si>
  <si>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</si>
  <si>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</si>
  <si>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</si>
  <si>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</si>
  <si>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</si>
  <si>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</si>
  <si>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</si>
  <si>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</si>
  <si>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</si>
  <si>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</si>
  <si>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</si>
  <si>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</si>
  <si>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</si>
  <si>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</si>
  <si>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</si>
  <si>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</si>
  <si>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</si>
  <si>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</si>
  <si>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</si>
  <si>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</si>
  <si>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</si>
  <si>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</si>
  <si>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</si>
  <si>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</si>
  <si>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</si>
  <si>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</si>
  <si>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</si>
  <si>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</si>
  <si>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</si>
  <si>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</si>
  <si>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</si>
  <si>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</si>
  <si>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</si>
  <si>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</si>
  <si>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</si>
  <si>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</si>
  <si>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</si>
  <si>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</si>
  <si>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</si>
  <si>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</si>
  <si>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</si>
  <si>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</si>
  <si>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</si>
  <si>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</si>
  <si>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</si>
  <si>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</si>
  <si>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</si>
  <si>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</si>
  <si>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</si>
  <si>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</si>
  <si>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</si>
  <si>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</si>
  <si>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</si>
  <si>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</si>
  <si>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</si>
  <si>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</si>
  <si>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</si>
  <si>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</si>
  <si>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</si>
  <si>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</si>
  <si>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</si>
  <si>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</si>
  <si>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</si>
  <si>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</si>
  <si>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</si>
  <si>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</si>
  <si>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</si>
  <si>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</si>
  <si>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</si>
  <si>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</si>
  <si>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</si>
  <si>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</si>
  <si>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</si>
  <si>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</si>
  <si>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</si>
  <si>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</si>
  <si>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</si>
  <si>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</si>
  <si>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</si>
  <si>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</si>
  <si>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</si>
  <si>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</si>
  <si>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</si>
  <si>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</si>
  <si>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</si>
  <si>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</si>
  <si>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</si>
  <si>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</si>
  <si>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</si>
  <si>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</si>
  <si>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</si>
  <si>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</si>
  <si>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</si>
  <si>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</si>
  <si>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</si>
  <si>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</si>
  <si>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</si>
  <si>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</si>
  <si>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</si>
  <si>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</si>
  <si>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</si>
  <si>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</si>
  <si>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</si>
  <si>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</si>
  <si>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</si>
  <si>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</si>
  <si>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</si>
  <si>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</si>
  <si>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</si>
  <si>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</si>
  <si>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</si>
  <si>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</si>
  <si>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</si>
  <si>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</si>
  <si>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</si>
  <si>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</si>
  <si>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</si>
  <si>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</si>
  <si>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</si>
  <si>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</si>
  <si>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</si>
  <si>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</si>
  <si>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</si>
  <si>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</si>
  <si>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</si>
  <si>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</si>
  <si>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</si>
  <si>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</si>
  <si>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</si>
  <si>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</si>
  <si>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</si>
  <si>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</si>
  <si>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</si>
  <si>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</si>
  <si>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</si>
  <si>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</si>
  <si>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</si>
  <si>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</si>
  <si>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</si>
  <si>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</si>
  <si>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</si>
  <si>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</si>
  <si>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</si>
  <si>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</si>
  <si>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</si>
  <si>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</si>
  <si>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</si>
  <si>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</si>
  <si>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</si>
  <si>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</si>
  <si>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</si>
  <si>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</si>
  <si>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</si>
  <si>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</si>
  <si>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</si>
  <si>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</si>
  <si>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</si>
  <si>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</si>
  <si>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</si>
  <si>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</si>
  <si>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</si>
  <si>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</si>
  <si>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</si>
  <si>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</si>
  <si>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</si>
  <si>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</si>
  <si>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</si>
  <si>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</si>
  <si>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</si>
  <si>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</si>
  <si>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</si>
  <si>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</si>
  <si>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</si>
  <si>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</si>
  <si>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</si>
  <si>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</si>
  <si>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</si>
  <si>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</si>
  <si>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</si>
  <si>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</si>
  <si>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</si>
  <si>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</si>
  <si>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</si>
  <si>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</si>
  <si>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</si>
  <si>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</si>
  <si>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</si>
  <si>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</si>
  <si>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</si>
  <si>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</si>
  <si>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</si>
  <si>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</si>
  <si>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</si>
  <si>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</si>
  <si>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</si>
  <si>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</si>
  <si>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</si>
  <si>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</si>
  <si>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</si>
  <si>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</si>
  <si>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</si>
  <si>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</si>
  <si>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</si>
  <si>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</si>
  <si>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</si>
  <si>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</si>
  <si>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</si>
  <si>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</si>
  <si>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</si>
  <si>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</si>
  <si>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</si>
  <si>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</si>
  <si>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</si>
  <si>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</si>
  <si>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</si>
  <si>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</si>
  <si>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</si>
  <si>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</si>
  <si>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</si>
  <si>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</si>
  <si>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</si>
  <si>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</si>
  <si>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</si>
  <si>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</si>
  <si>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</si>
  <si>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</si>
  <si>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</si>
  <si>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</si>
  <si>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</si>
  <si>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</si>
  <si>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</si>
  <si>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</si>
  <si>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</si>
  <si>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</si>
  <si>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</si>
  <si>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</si>
  <si>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</si>
  <si>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</si>
  <si>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</si>
  <si>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</si>
  <si>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</si>
  <si>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</si>
  <si>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</si>
  <si>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</si>
  <si>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</si>
  <si>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</si>
  <si>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</si>
  <si>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</si>
  <si>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</si>
  <si>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</si>
  <si>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</si>
  <si>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</si>
  <si>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</si>
  <si>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</si>
  <si>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</si>
  <si>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</si>
  <si>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</si>
  <si>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</si>
  <si>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</si>
  <si>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</si>
  <si>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</si>
  <si>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</si>
  <si>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</si>
  <si>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</si>
  <si>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</si>
  <si>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</si>
  <si>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</si>
  <si>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</si>
  <si>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</si>
  <si>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</si>
  <si>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</si>
  <si>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</si>
  <si>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</si>
  <si>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</si>
  <si>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</si>
  <si>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</si>
  <si>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</si>
  <si>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</si>
  <si>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</si>
  <si>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</si>
  <si>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</si>
  <si>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</si>
  <si>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</si>
  <si>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</si>
  <si>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</si>
  <si>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</si>
  <si>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</si>
  <si>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</si>
  <si>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</si>
  <si>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</si>
  <si>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</si>
  <si>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</si>
  <si>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</si>
  <si>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</si>
  <si>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</si>
  <si>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</si>
  <si>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</si>
  <si>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</si>
  <si>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</si>
  <si>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</si>
  <si>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</si>
  <si>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</si>
  <si>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</si>
  <si>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</si>
  <si>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</si>
  <si>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</si>
  <si>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</si>
  <si>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</si>
  <si>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</si>
  <si>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</si>
  <si>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</si>
  <si>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</si>
  <si>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</si>
  <si>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</si>
  <si>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</si>
  <si>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</si>
  <si>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</si>
  <si>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</si>
  <si>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</si>
  <si>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</si>
  <si>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</si>
  <si>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</si>
  <si>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</si>
  <si>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</si>
  <si>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</si>
  <si>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</si>
  <si>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</si>
  <si>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</si>
  <si>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</si>
  <si>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</si>
  <si>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</si>
  <si>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</si>
  <si>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</si>
  <si>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</si>
  <si>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</si>
  <si>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</si>
  <si>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</si>
  <si>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</si>
  <si>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</si>
  <si>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</si>
  <si>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</si>
  <si>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</si>
  <si>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</si>
  <si>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</si>
  <si>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</si>
  <si>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</si>
  <si>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</si>
  <si>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</si>
  <si>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</si>
  <si>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</si>
  <si>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</si>
  <si>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</si>
  <si>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</si>
  <si>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</si>
  <si>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</si>
  <si>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</si>
  <si>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</si>
  <si>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</si>
  <si>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</si>
  <si>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</si>
  <si>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</si>
  <si>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</si>
  <si>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</si>
  <si>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</si>
  <si>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</si>
  <si>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</si>
  <si>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</si>
  <si>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</si>
  <si>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</si>
  <si>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</si>
  <si>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</si>
  <si>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</si>
  <si>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</si>
  <si>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</si>
  <si>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</si>
  <si>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</si>
  <si>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</si>
  <si>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</si>
  <si>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</si>
  <si>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</si>
  <si>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</si>
  <si>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</si>
  <si>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</si>
  <si>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</si>
  <si>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</si>
  <si>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</si>
  <si>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</si>
  <si>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</si>
  <si>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</si>
  <si>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</si>
  <si>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</si>
  <si>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</si>
  <si>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</si>
  <si>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</si>
  <si>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</si>
  <si>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</si>
  <si>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</si>
  <si>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</si>
  <si>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</si>
  <si>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</si>
  <si>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</si>
  <si>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</si>
  <si>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</si>
  <si>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</si>
  <si>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</si>
  <si>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</si>
  <si>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</si>
  <si>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</si>
  <si>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</si>
  <si>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</si>
  <si>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</si>
  <si>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</si>
  <si>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</si>
  <si>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</si>
  <si>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</si>
  <si>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</si>
  <si>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</si>
  <si>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</si>
  <si>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</si>
  <si>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</si>
  <si>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</si>
  <si>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</si>
  <si>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</si>
  <si>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</si>
  <si>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</si>
  <si>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</si>
  <si>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</si>
  <si>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</si>
  <si>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</si>
  <si>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</si>
  <si>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</si>
  <si>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</si>
  <si>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</si>
  <si>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</si>
  <si>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</si>
  <si>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</si>
  <si>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</si>
  <si>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</si>
  <si>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</si>
  <si>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</si>
  <si>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</si>
  <si>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</si>
  <si>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</si>
  <si>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</si>
  <si>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</si>
  <si>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</si>
  <si>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</si>
  <si>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</si>
  <si>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</si>
  <si>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</si>
  <si>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</si>
  <si>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</si>
  <si>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</si>
  <si>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</si>
  <si>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</si>
  <si>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</si>
  <si>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</si>
  <si>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</si>
  <si>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</si>
  <si>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</si>
  <si>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</si>
  <si>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</si>
  <si>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</si>
  <si>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</si>
  <si>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</si>
  <si>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</si>
  <si>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</si>
  <si>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</si>
  <si>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</si>
  <si>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</si>
  <si>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</si>
  <si>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</si>
  <si>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</si>
  <si>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</si>
  <si>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</si>
  <si>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</si>
  <si>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</si>
  <si>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</si>
  <si>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</si>
  <si>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</si>
  <si>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</si>
  <si>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</si>
  <si>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</si>
  <si>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</si>
  <si>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</si>
  <si>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</si>
  <si>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</si>
  <si>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</si>
  <si>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</si>
  <si>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</si>
  <si>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</si>
  <si>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</si>
  <si>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</si>
  <si>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</si>
  <si>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</si>
  <si>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</si>
  <si>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</si>
  <si>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</si>
  <si>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</si>
  <si>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</si>
  <si>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</si>
  <si>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</si>
  <si>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</si>
  <si>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</si>
  <si>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</si>
  <si>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</si>
  <si>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</si>
  <si>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</si>
  <si>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</si>
  <si>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</si>
  <si>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</si>
  <si>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</si>
  <si>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</si>
  <si>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</si>
  <si>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</si>
  <si>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</si>
  <si>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</si>
  <si>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</si>
  <si>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</si>
  <si>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</si>
  <si>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</si>
  <si>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</si>
  <si>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</si>
  <si>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</si>
  <si>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</si>
  <si>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</si>
  <si>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</si>
  <si>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</si>
  <si>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</si>
  <si>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</si>
  <si>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</si>
  <si>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</si>
  <si>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</si>
  <si>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</si>
  <si>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</si>
  <si>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</si>
  <si>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</si>
  <si>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</si>
  <si>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</si>
  <si>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</si>
  <si>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</si>
  <si>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</si>
  <si>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</si>
  <si>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</si>
  <si>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</si>
  <si>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</si>
  <si>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</si>
  <si>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</si>
  <si>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</si>
  <si>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</si>
  <si>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</si>
  <si>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</si>
  <si>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</si>
  <si>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</si>
  <si>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</si>
  <si>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</si>
  <si>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</si>
  <si>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</si>
  <si>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</si>
  <si>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</si>
  <si>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</si>
  <si>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</si>
  <si>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</si>
  <si>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</si>
  <si>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</si>
  <si>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</si>
  <si>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</si>
  <si>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</si>
  <si>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</si>
  <si>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</si>
  <si>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</si>
  <si>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</si>
  <si>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</si>
  <si>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</si>
  <si>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</si>
  <si>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</si>
  <si>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</si>
  <si>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</si>
  <si>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</si>
  <si>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</si>
  <si>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</si>
  <si>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</si>
  <si>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</si>
  <si>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</si>
  <si>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</si>
  <si>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</si>
  <si>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</si>
  <si>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</si>
  <si>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</si>
  <si>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</si>
  <si>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</si>
  <si>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</si>
  <si>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</si>
  <si>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</si>
  <si>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</si>
  <si>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</si>
  <si>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</si>
  <si>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</si>
  <si>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</si>
  <si>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</si>
  <si>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</si>
  <si>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</si>
  <si>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</si>
  <si>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</si>
  <si>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</si>
  <si>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</si>
  <si>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</si>
  <si>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</si>
  <si>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</si>
  <si>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</si>
  <si>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</si>
  <si>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</si>
  <si>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</si>
  <si>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</si>
  <si>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</si>
  <si>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</si>
  <si>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</si>
  <si>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</si>
  <si>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</si>
  <si>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</si>
  <si>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</si>
  <si>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</si>
  <si>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</si>
  <si>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</si>
  <si>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</si>
  <si>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</si>
  <si>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</si>
  <si>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</si>
  <si>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</si>
  <si>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</si>
  <si>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</si>
  <si>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</si>
  <si>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</si>
  <si>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</si>
  <si>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</si>
  <si>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</si>
  <si>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</si>
  <si>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</si>
  <si>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</si>
  <si>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</si>
  <si>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</si>
  <si>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</si>
  <si>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</si>
  <si>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</si>
  <si>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</si>
  <si>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</si>
  <si>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</si>
  <si>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</si>
  <si>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</si>
  <si>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</si>
  <si>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</si>
  <si>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</si>
  <si>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</si>
  <si>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</si>
  <si>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</si>
  <si>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</si>
  <si>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</si>
  <si>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</si>
  <si>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</si>
  <si>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</si>
  <si>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</si>
  <si>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</si>
  <si>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</si>
  <si>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</si>
  <si>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</si>
  <si>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</si>
  <si>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</si>
  <si>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</si>
  <si>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</si>
  <si>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</si>
  <si>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</si>
  <si>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</si>
  <si>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</si>
  <si>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</si>
  <si>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</si>
  <si>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</si>
  <si>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</si>
  <si>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</si>
  <si>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</si>
  <si>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</si>
  <si>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</si>
  <si>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</si>
  <si>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</si>
  <si>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</si>
  <si>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</si>
  <si>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</si>
  <si>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</si>
  <si>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</si>
  <si>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</si>
  <si>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</si>
  <si>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</si>
  <si>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</si>
  <si>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</si>
  <si>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</si>
  <si>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</si>
  <si>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</si>
  <si>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</si>
  <si>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</si>
  <si>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</si>
  <si>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</si>
  <si>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</si>
  <si>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</si>
  <si>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</si>
  <si>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</si>
  <si>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</si>
  <si>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</si>
  <si>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</si>
  <si>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</si>
  <si>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</si>
  <si>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</si>
  <si>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</si>
  <si>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</si>
  <si>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</si>
  <si>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</si>
  <si>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</si>
  <si>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</si>
  <si>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</si>
  <si>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</si>
  <si>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</si>
  <si>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</si>
  <si>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</si>
  <si>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</si>
  <si>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</si>
  <si>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</si>
  <si>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</si>
  <si>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</si>
  <si>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</si>
  <si>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</si>
  <si>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</si>
  <si>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</si>
  <si>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</si>
  <si>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</si>
  <si>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</si>
  <si>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</si>
  <si>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</si>
  <si>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</si>
  <si>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</si>
  <si>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</si>
  <si>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</si>
  <si>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</si>
  <si>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</si>
  <si>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</si>
  <si>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</si>
  <si>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</si>
  <si>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</si>
  <si>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</si>
  <si>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</si>
  <si>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</si>
  <si>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</si>
  <si>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</si>
  <si>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</si>
  <si>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</si>
  <si>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</si>
  <si>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</si>
  <si>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</si>
  <si>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</si>
  <si>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</si>
  <si>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</si>
  <si>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</si>
  <si>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</si>
  <si>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</si>
  <si>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</si>
  <si>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</si>
  <si>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</si>
  <si>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</si>
  <si>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</si>
  <si>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</si>
  <si>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</si>
  <si>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</si>
  <si>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</si>
  <si>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</si>
  <si>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</si>
  <si>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</si>
  <si>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</si>
  <si>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</si>
  <si>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</si>
  <si>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</si>
  <si>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</si>
  <si>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</si>
  <si>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</si>
  <si>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</si>
  <si>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</si>
  <si>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</si>
  <si>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</si>
  <si>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</si>
  <si>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</si>
  <si>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</si>
  <si>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</si>
  <si>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</si>
  <si>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</si>
  <si>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</si>
  <si>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</si>
  <si>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</si>
  <si>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</si>
  <si>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</si>
  <si>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</si>
  <si>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</si>
  <si>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</si>
  <si>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</si>
  <si>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</si>
  <si>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</si>
  <si>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</si>
  <si>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</si>
  <si>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</si>
  <si>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</si>
  <si>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</si>
  <si>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</si>
  <si>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</si>
  <si>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</si>
  <si>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</si>
  <si>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</si>
  <si>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</si>
  <si>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</si>
  <si>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</si>
  <si>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</si>
  <si>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</si>
  <si>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</si>
  <si>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</si>
  <si>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</si>
  <si>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</si>
  <si>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</si>
  <si>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</si>
  <si>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</si>
  <si>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</si>
  <si>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</si>
  <si>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</si>
  <si>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</si>
  <si>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</si>
  <si>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</si>
  <si>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</si>
  <si>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</si>
  <si>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</si>
  <si>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</si>
  <si>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</si>
  <si>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</si>
  <si>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</si>
  <si>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</si>
  <si>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</si>
  <si>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</si>
  <si>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</si>
  <si>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</si>
  <si>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</si>
  <si>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</si>
  <si>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</si>
  <si>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</si>
  <si>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</si>
  <si>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</si>
  <si>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</si>
  <si>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</si>
  <si>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</si>
  <si>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</si>
  <si>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</si>
  <si>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</si>
  <si>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</si>
  <si>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</si>
  <si>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</si>
  <si>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</si>
  <si>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</si>
  <si>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</si>
  <si>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</si>
  <si>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</si>
  <si>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</si>
  <si>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</si>
  <si>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</si>
  <si>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</si>
  <si>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</si>
  <si>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</si>
  <si>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</si>
  <si>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</si>
  <si>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</si>
  <si>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</si>
  <si>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</si>
  <si>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</si>
  <si>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</si>
  <si>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</si>
  <si>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</si>
  <si>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</si>
  <si>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</si>
  <si>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</si>
  <si>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</si>
  <si>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</si>
  <si>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</si>
  <si>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</si>
  <si>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</si>
  <si>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</si>
  <si>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</si>
  <si>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</si>
  <si>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</si>
  <si>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</si>
  <si>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</si>
  <si>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</si>
  <si>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</si>
  <si>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</si>
  <si>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</si>
  <si>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</si>
  <si>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</si>
  <si>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</si>
  <si>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</si>
  <si>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</si>
  <si>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</si>
  <si>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</si>
  <si>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</si>
  <si>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</si>
  <si>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</si>
  <si>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</si>
  <si>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</si>
  <si>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</si>
  <si>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</si>
  <si>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</si>
  <si>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</si>
  <si>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</si>
  <si>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</si>
  <si>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</si>
  <si>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</si>
  <si>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</si>
  <si>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</si>
  <si>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</si>
  <si>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</si>
  <si>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</si>
  <si>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</si>
  <si>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</si>
  <si>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</si>
  <si>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</si>
  <si>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</si>
  <si>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</si>
  <si>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</si>
  <si>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</si>
  <si>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</si>
  <si>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</si>
  <si>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</si>
  <si>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</si>
  <si>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</si>
  <si>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</si>
  <si>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</si>
  <si>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</si>
  <si>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</si>
  <si>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</si>
  <si>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</si>
  <si>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</si>
  <si>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</si>
  <si>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</si>
  <si>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</si>
  <si>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</si>
  <si>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</si>
  <si>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</si>
  <si>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</si>
  <si>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</si>
  <si>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</si>
  <si>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</si>
  <si>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</si>
  <si>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</si>
  <si>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</si>
  <si>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</si>
  <si>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</si>
  <si>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</si>
  <si>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</si>
  <si>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</si>
  <si>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</si>
  <si>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</si>
  <si>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</si>
  <si>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</si>
  <si>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</si>
  <si>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</si>
  <si>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</si>
  <si>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</si>
  <si>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</si>
  <si>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</si>
  <si>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</si>
  <si>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</si>
  <si>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</si>
  <si>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</si>
  <si>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</si>
  <si>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</si>
  <si>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</si>
  <si>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</si>
  <si>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</si>
  <si>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</si>
  <si>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</si>
  <si>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</si>
  <si>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</si>
  <si>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</si>
  <si>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</si>
  <si>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</si>
  <si>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</si>
  <si>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</si>
  <si>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</si>
  <si>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</si>
  <si>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</si>
  <si>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</si>
  <si>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</si>
  <si>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</si>
  <si>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</si>
  <si>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</si>
  <si>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</si>
  <si>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</si>
  <si>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</si>
  <si>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</si>
  <si>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</si>
  <si>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</si>
  <si>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</si>
  <si>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</si>
  <si>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</si>
  <si>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</si>
  <si>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</si>
  <si>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</si>
  <si>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</si>
  <si>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</si>
  <si>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</si>
  <si>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</si>
  <si>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</si>
  <si>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</si>
  <si>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</si>
  <si>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</si>
  <si>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</si>
  <si>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</si>
  <si>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</si>
  <si>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</si>
  <si>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</si>
  <si>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</si>
  <si>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</si>
  <si>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</si>
  <si>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</si>
  <si>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</si>
  <si>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</si>
  <si>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</si>
  <si>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</si>
  <si>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</si>
  <si>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</si>
  <si>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</si>
  <si>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</si>
  <si>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</si>
  <si>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</si>
  <si>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</si>
  <si>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</si>
  <si>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</si>
  <si>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</si>
  <si>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</si>
  <si>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</si>
  <si>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</si>
  <si>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</si>
  <si>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</si>
  <si>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</si>
  <si>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</si>
  <si>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</si>
  <si>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</si>
  <si>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</si>
  <si>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</si>
  <si>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</si>
  <si>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</si>
  <si>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</si>
  <si>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</si>
  <si>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</si>
  <si>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</si>
  <si>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</si>
  <si>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</si>
  <si>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</si>
  <si>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</si>
  <si>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</si>
  <si>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</si>
  <si>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</si>
  <si>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</si>
  <si>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</si>
  <si>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</si>
  <si>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</si>
  <si>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</si>
  <si>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</si>
  <si>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</si>
  <si>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</si>
  <si>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</si>
  <si>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</si>
  <si>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</si>
  <si>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</si>
  <si>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</si>
  <si>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</si>
  <si>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</si>
  <si>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</si>
  <si>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</si>
  <si>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</si>
  <si>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</si>
  <si>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</si>
  <si>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</si>
  <si>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</si>
  <si>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</si>
  <si>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</si>
  <si>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</si>
  <si>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</si>
  <si>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</si>
  <si>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</si>
  <si>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</si>
  <si>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</si>
  <si>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</si>
  <si>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</si>
  <si>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</si>
  <si>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</si>
  <si>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</si>
  <si>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</si>
  <si>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</si>
  <si>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</si>
  <si>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</si>
  <si>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</si>
  <si>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</si>
  <si>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</si>
  <si>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</si>
  <si>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</si>
  <si>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</si>
  <si>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</si>
  <si>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</si>
  <si>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</si>
  <si>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</si>
  <si>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</si>
  <si>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</si>
  <si>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</si>
  <si>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</si>
  <si>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</si>
  <si>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</si>
  <si>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</si>
  <si>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</si>
  <si>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</si>
  <si>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</si>
  <si>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</si>
  <si>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</si>
  <si>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</si>
  <si>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</si>
  <si>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</si>
  <si>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</si>
  <si>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</si>
  <si>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</si>
  <si>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</si>
  <si>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</si>
  <si>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</si>
  <si>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</si>
  <si>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</si>
  <si>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</si>
  <si>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</si>
  <si>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</si>
  <si>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</si>
  <si>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</si>
  <si>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</si>
  <si>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</si>
  <si>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</si>
  <si>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</si>
  <si>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</si>
  <si>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</si>
  <si>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</si>
  <si>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</si>
  <si>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</si>
  <si>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</si>
  <si>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</si>
  <si>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</si>
  <si>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</si>
  <si>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</si>
  <si>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</si>
  <si>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</si>
  <si>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</si>
  <si>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</si>
  <si>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</si>
  <si>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</si>
  <si>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</si>
  <si>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</si>
  <si>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</si>
  <si>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</si>
  <si>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</si>
  <si>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</si>
  <si>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</si>
  <si>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</si>
  <si>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</si>
  <si>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</si>
  <si>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</si>
  <si>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</si>
  <si>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</si>
  <si>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</si>
  <si>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</si>
  <si>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</si>
  <si>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</si>
  <si>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</si>
  <si>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</si>
  <si>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</si>
  <si>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</si>
  <si>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</si>
  <si>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</si>
  <si>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</si>
  <si>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</si>
  <si>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</si>
  <si>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</si>
  <si>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</si>
  <si>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</si>
  <si>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</si>
  <si>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</si>
  <si>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</si>
  <si>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</si>
  <si>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</si>
  <si>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</si>
  <si>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</si>
  <si>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</si>
  <si>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</si>
  <si>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</si>
  <si>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</si>
  <si>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</si>
  <si>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</si>
  <si>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</si>
  <si>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</si>
  <si>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</si>
  <si>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</si>
  <si>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</si>
  <si>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</si>
  <si>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</si>
  <si>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</si>
  <si>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</si>
  <si>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</si>
  <si>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</si>
  <si>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</si>
  <si>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</si>
  <si>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</si>
  <si>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</si>
  <si>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</si>
  <si>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</si>
  <si>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</si>
  <si>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</si>
  <si>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</si>
  <si>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</si>
  <si>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</si>
  <si>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</si>
  <si>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</si>
  <si>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</si>
  <si>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</si>
  <si>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</si>
  <si>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</si>
  <si>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</si>
  <si>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</si>
  <si>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</si>
  <si>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</si>
  <si>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</si>
  <si>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</si>
  <si>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</si>
  <si>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</si>
  <si>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</si>
  <si>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</si>
  <si>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</si>
  <si>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</si>
  <si>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</si>
  <si>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</si>
  <si>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</si>
  <si>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</si>
  <si>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</si>
  <si>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</si>
  <si>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</si>
  <si>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</si>
  <si>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</si>
  <si>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</si>
  <si>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</si>
  <si>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</si>
  <si>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</si>
  <si>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</si>
  <si>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</si>
  <si>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</si>
  <si>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</si>
  <si>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</si>
  <si>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</si>
  <si>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</si>
  <si>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</si>
  <si>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</si>
  <si>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</si>
  <si>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</si>
  <si>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</si>
  <si>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</si>
  <si>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</si>
  <si>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</si>
  <si>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</si>
  <si>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</si>
  <si>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</si>
  <si>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</si>
  <si>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</si>
  <si>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</si>
  <si>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</si>
  <si>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</si>
  <si>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</si>
  <si>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</si>
  <si>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</si>
  <si>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</si>
  <si>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</si>
  <si>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</si>
  <si>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</si>
  <si>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</si>
  <si>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</si>
  <si>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</si>
  <si>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</si>
  <si>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</si>
  <si>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</si>
  <si>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</si>
  <si>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</si>
  <si>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</si>
  <si>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</si>
  <si>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</si>
  <si>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</si>
  <si>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</si>
  <si>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</si>
  <si>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</si>
  <si>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</si>
  <si>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</si>
  <si>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</si>
  <si>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</si>
  <si>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</si>
  <si>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</si>
  <si>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</si>
  <si>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</si>
  <si>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</si>
  <si>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</si>
  <si>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</si>
  <si>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</si>
  <si>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</si>
  <si>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</si>
  <si>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</si>
  <si>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</si>
  <si>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</si>
  <si>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</si>
  <si>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</si>
  <si>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</si>
  <si>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</si>
  <si>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</si>
  <si>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</si>
  <si>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</si>
  <si>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</si>
  <si>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</si>
  <si>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</si>
  <si>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</si>
  <si>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</si>
  <si>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</si>
  <si>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</si>
  <si>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</si>
  <si>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</si>
  <si>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</si>
  <si>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</si>
  <si>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</si>
  <si>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</si>
  <si>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</si>
  <si>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</si>
  <si>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</si>
  <si>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</si>
  <si>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</si>
  <si>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</si>
  <si>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</si>
  <si>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</si>
  <si>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</si>
  <si>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</si>
  <si>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</si>
  <si>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</si>
  <si>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</si>
  <si>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</si>
  <si>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</si>
  <si>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</si>
  <si>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</si>
  <si>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</si>
  <si>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</si>
  <si>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</si>
  <si>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</si>
  <si>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</si>
  <si>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</si>
  <si>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</si>
  <si>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</si>
  <si>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</si>
  <si>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</si>
  <si>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</si>
  <si>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</si>
  <si>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</si>
  <si>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</si>
  <si>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</si>
  <si>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</si>
  <si>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</si>
  <si>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</si>
  <si>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</si>
  <si>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</si>
  <si>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</si>
  <si>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</si>
  <si>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</si>
  <si>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</si>
  <si>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</si>
  <si>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</si>
  <si>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</si>
  <si>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</si>
  <si>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</si>
  <si>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</si>
  <si>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</si>
  <si>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</si>
  <si>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</si>
  <si>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</si>
  <si>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</si>
  <si>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</si>
  <si>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</si>
  <si>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</si>
  <si>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</si>
  <si>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</si>
  <si>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</si>
  <si>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</si>
  <si>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</si>
  <si>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</si>
  <si>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</si>
  <si>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</si>
  <si>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</si>
  <si>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</si>
  <si>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</si>
  <si>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</si>
  <si>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</si>
  <si>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</si>
  <si>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</si>
  <si>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</si>
  <si>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</si>
  <si>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</si>
  <si>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</si>
  <si>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</si>
  <si>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</si>
  <si>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</si>
  <si>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</si>
  <si>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</si>
  <si>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</si>
  <si>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</si>
  <si>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</si>
  <si>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</si>
  <si>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</si>
  <si>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</si>
  <si>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</si>
  <si>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</si>
  <si>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</si>
  <si>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</si>
  <si>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</si>
  <si>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</si>
  <si>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</si>
  <si>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</si>
  <si>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</si>
  <si>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</si>
  <si>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</si>
  <si>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</si>
  <si>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</si>
  <si>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</si>
  <si>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</si>
  <si>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</si>
  <si>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</si>
  <si>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</si>
  <si>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</si>
  <si>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</si>
  <si>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</si>
  <si>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</si>
  <si>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</si>
  <si>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</si>
  <si>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</si>
  <si>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</si>
  <si>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</si>
  <si>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</si>
  <si>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</si>
  <si>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</si>
  <si>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</si>
  <si>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</si>
  <si>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</si>
  <si>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</si>
  <si>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</si>
  <si>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</si>
  <si>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</si>
  <si>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</si>
  <si>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</si>
  <si>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</si>
  <si>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</si>
  <si>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</si>
  <si>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</si>
  <si>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</si>
  <si>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</si>
  <si>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</si>
  <si>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</si>
  <si>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</si>
  <si>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</si>
  <si>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</si>
  <si>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</si>
  <si>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</si>
  <si>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</si>
  <si>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</si>
  <si>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</si>
  <si>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</si>
  <si>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</si>
  <si>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</si>
  <si>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</si>
  <si>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</si>
  <si>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</si>
  <si>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</si>
  <si>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</si>
  <si>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</si>
  <si>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</si>
  <si>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</si>
  <si>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</si>
  <si>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</si>
  <si>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</si>
  <si>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</si>
  <si>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</si>
  <si>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</si>
  <si>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</si>
  <si>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</si>
  <si>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</si>
  <si>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</si>
  <si>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</si>
  <si>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</si>
  <si>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</si>
  <si>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</si>
  <si>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</si>
  <si>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</si>
  <si>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</si>
  <si>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</si>
  <si>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</si>
  <si>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</si>
  <si>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</si>
  <si>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</si>
  <si>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</si>
  <si>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</si>
  <si>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</si>
  <si>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</si>
  <si>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</si>
  <si>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</si>
  <si>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</si>
  <si>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</si>
  <si>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</si>
  <si>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</si>
  <si>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</si>
  <si>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</si>
  <si>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</si>
  <si>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</si>
  <si>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</si>
  <si>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</si>
  <si>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</si>
  <si>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</si>
  <si>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</si>
  <si>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</si>
  <si>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</si>
  <si>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</si>
  <si>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</si>
  <si>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</si>
  <si>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</si>
  <si>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</si>
  <si>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</si>
  <si>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</si>
  <si>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</si>
  <si>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</si>
  <si>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</si>
  <si>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</si>
  <si>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</si>
  <si>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</si>
  <si>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</si>
  <si>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</si>
  <si>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</si>
  <si>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</si>
  <si>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</si>
  <si>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</si>
  <si>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</si>
  <si>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</si>
  <si>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</si>
  <si>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</si>
  <si>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</si>
  <si>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</si>
  <si>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</si>
  <si>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</si>
  <si>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</si>
  <si>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</si>
  <si>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</si>
  <si>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</si>
  <si>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</si>
  <si>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</si>
  <si>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</si>
  <si>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</si>
  <si>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</si>
  <si>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</si>
  <si>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</si>
  <si>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</si>
  <si>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</si>
  <si>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</si>
  <si>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</si>
  <si>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</si>
  <si>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</si>
  <si>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</si>
  <si>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</si>
  <si>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</si>
  <si>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</si>
  <si>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</si>
  <si>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</si>
  <si>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</si>
  <si>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</si>
  <si>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</si>
  <si>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</si>
  <si>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</si>
  <si>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</si>
  <si>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</si>
  <si>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</si>
  <si>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</si>
  <si>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</si>
  <si>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</si>
  <si>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</si>
  <si>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</si>
  <si>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</si>
  <si>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</si>
  <si>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</si>
  <si>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</si>
  <si>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</si>
  <si>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</si>
  <si>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</si>
  <si>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</si>
  <si>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</si>
  <si>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</si>
  <si>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</si>
  <si>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</si>
  <si>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</si>
  <si>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</si>
  <si>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</si>
  <si>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</si>
  <si>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</si>
  <si>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</si>
  <si>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</si>
  <si>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</si>
  <si>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</si>
  <si>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</si>
  <si>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</si>
  <si>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</si>
  <si>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</si>
  <si>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</si>
  <si>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</si>
  <si>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</si>
  <si>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</si>
  <si>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</si>
  <si>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</si>
  <si>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</si>
  <si>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</si>
  <si>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</si>
  <si>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</si>
  <si>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</si>
  <si>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</si>
  <si>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</si>
  <si>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</si>
  <si>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</si>
  <si>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</si>
  <si>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</si>
  <si>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</si>
  <si>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</si>
  <si>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</si>
  <si>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</si>
  <si>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</si>
  <si>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</si>
  <si>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</si>
  <si>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</si>
  <si>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</si>
  <si>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</si>
  <si>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</si>
  <si>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</si>
  <si>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</si>
  <si>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</si>
  <si>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</si>
  <si>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</si>
  <si>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</si>
  <si>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</si>
  <si>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</si>
  <si>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</si>
  <si>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</si>
  <si>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</si>
  <si>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</si>
  <si>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</si>
  <si>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</si>
  <si>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</si>
  <si>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</si>
  <si>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</si>
  <si>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</si>
  <si>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</si>
  <si>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</si>
  <si>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</si>
  <si>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</si>
  <si>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</si>
  <si>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</si>
  <si>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</si>
  <si>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</si>
  <si>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</si>
  <si>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</si>
  <si>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</si>
  <si>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</si>
  <si>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</si>
  <si>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</si>
  <si>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</si>
  <si>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</si>
  <si>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</si>
  <si>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</si>
  <si>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</si>
  <si>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</si>
  <si>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</si>
  <si>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</si>
  <si>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</si>
  <si>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</si>
  <si>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</si>
  <si>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</si>
  <si>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</si>
  <si>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</si>
  <si>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</si>
  <si>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</si>
  <si>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</si>
  <si>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</si>
  <si>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</si>
  <si>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</si>
  <si>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</si>
  <si>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</si>
  <si>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</si>
  <si>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</si>
  <si>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</si>
  <si>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</si>
  <si>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</si>
  <si>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</si>
  <si>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</si>
  <si>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</si>
  <si>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</si>
  <si>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</si>
  <si>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</si>
  <si>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</si>
  <si>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</si>
  <si>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</si>
  <si>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</si>
  <si>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</si>
  <si>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</si>
  <si>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</si>
  <si>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</si>
  <si>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</si>
  <si>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</si>
  <si>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</si>
  <si>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</si>
  <si>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</si>
  <si>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</si>
  <si>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</si>
  <si>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</si>
  <si>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</si>
  <si>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</si>
  <si>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</si>
  <si>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</si>
  <si>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</si>
  <si>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</si>
  <si>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</si>
  <si>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</si>
  <si>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</si>
  <si>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</si>
  <si>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</si>
  <si>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</si>
  <si>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</si>
  <si>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</si>
  <si>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</si>
  <si>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</si>
  <si>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</si>
  <si>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</si>
  <si>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</si>
  <si>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</si>
  <si>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</si>
  <si>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</si>
  <si>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</si>
  <si>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</si>
  <si>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</si>
  <si>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</si>
  <si>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</si>
  <si>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</si>
  <si>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</si>
  <si>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</si>
  <si>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</si>
  <si>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</si>
  <si>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</si>
  <si>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</si>
  <si>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</si>
  <si>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</si>
  <si>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</si>
  <si>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</si>
  <si>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</si>
  <si>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</si>
  <si>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</si>
  <si>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</si>
  <si>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</si>
  <si>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</si>
  <si>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</si>
  <si>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</si>
  <si>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</si>
  <si>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</si>
  <si>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</si>
  <si>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</si>
  <si>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</si>
  <si>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</si>
  <si>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</si>
  <si>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</si>
  <si>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</si>
  <si>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</si>
  <si>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</si>
  <si>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</si>
  <si>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</si>
  <si>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</si>
  <si>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</si>
  <si>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</si>
  <si>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</si>
  <si>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</si>
  <si>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</si>
  <si>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</si>
  <si>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</si>
  <si>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</si>
  <si>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</si>
  <si>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</si>
  <si>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</si>
  <si>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</si>
  <si>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</si>
  <si>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</si>
  <si>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</si>
  <si>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</si>
  <si>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</si>
  <si>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</si>
  <si>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</si>
  <si>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</si>
  <si>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</si>
  <si>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</si>
  <si>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</si>
  <si>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</si>
  <si>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</si>
  <si>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</si>
  <si>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</si>
  <si>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</si>
  <si>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</si>
  <si>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</si>
  <si>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</si>
  <si>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</si>
  <si>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</si>
  <si>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</si>
  <si>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</si>
  <si>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</si>
  <si>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</si>
  <si>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</si>
  <si>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</si>
  <si>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</si>
  <si>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</si>
  <si>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</si>
  <si>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</si>
  <si>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</si>
  <si>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</si>
  <si>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</si>
  <si>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</si>
  <si>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</si>
  <si>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</si>
  <si>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</si>
  <si>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</si>
  <si>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</si>
  <si>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</si>
  <si>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</si>
  <si>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</si>
  <si>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</si>
  <si>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</si>
  <si>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</si>
  <si>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</si>
  <si>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</si>
  <si>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</si>
  <si>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</si>
  <si>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</si>
  <si>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</si>
  <si>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</si>
  <si>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</si>
  <si>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</si>
  <si>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</si>
  <si>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</si>
  <si>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</si>
  <si>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</si>
  <si>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</si>
  <si>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</si>
  <si>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</si>
  <si>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</si>
  <si>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</si>
  <si>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</si>
  <si>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</si>
  <si>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</si>
  <si>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</si>
  <si>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</si>
  <si>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</si>
  <si>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</si>
  <si>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</si>
  <si>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</si>
  <si>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</si>
  <si>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</si>
  <si>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</si>
  <si>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</si>
  <si>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</si>
  <si>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</si>
  <si>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</si>
  <si>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</si>
  <si>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</si>
  <si>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</si>
  <si>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</si>
  <si>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</si>
  <si>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</si>
  <si>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</si>
  <si>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</si>
  <si>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</si>
  <si>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</si>
  <si>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</si>
  <si>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</si>
  <si>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</si>
  <si>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</si>
  <si>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</si>
  <si>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</si>
  <si>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</si>
  <si>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</si>
  <si>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</si>
  <si>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</si>
  <si>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</si>
  <si>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</si>
  <si>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</si>
  <si>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</si>
  <si>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</si>
  <si>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</si>
  <si>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</si>
  <si>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</si>
  <si>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</si>
  <si>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</si>
  <si>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</si>
  <si>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</si>
  <si>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</si>
  <si>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</si>
  <si>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</si>
  <si>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</si>
  <si>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</si>
  <si>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</si>
  <si>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</si>
  <si>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</si>
  <si>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</si>
  <si>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</si>
  <si>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</si>
  <si>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</si>
  <si>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</si>
  <si>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</si>
  <si>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</si>
  <si>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</si>
  <si>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</si>
  <si>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</si>
  <si>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</si>
  <si>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</si>
  <si>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</si>
  <si>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</si>
  <si>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</si>
  <si>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</si>
  <si>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</si>
  <si>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</si>
  <si>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</si>
  <si>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</si>
  <si>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</si>
  <si>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</si>
  <si>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</si>
  <si>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</si>
  <si>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</si>
  <si>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</si>
  <si>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</si>
  <si>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</si>
  <si>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</si>
  <si>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</si>
  <si>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</si>
  <si>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</si>
  <si>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</si>
  <si>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</si>
  <si>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</si>
  <si>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</si>
  <si>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</si>
  <si>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</si>
  <si>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</si>
  <si>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</si>
  <si>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</si>
  <si>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</si>
  <si>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</si>
  <si>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</si>
  <si>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</si>
  <si>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</si>
  <si>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</si>
  <si>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</si>
  <si>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</si>
  <si>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</si>
  <si>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</si>
  <si>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</si>
  <si>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</si>
  <si>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</si>
  <si>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</si>
  <si>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</si>
  <si>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</si>
  <si>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</si>
  <si>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</si>
  <si>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</si>
  <si>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</si>
  <si>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</si>
  <si>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</si>
  <si>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</si>
  <si>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</si>
  <si>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</si>
  <si>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</si>
  <si>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</si>
  <si>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</si>
  <si>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</si>
  <si>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</si>
  <si>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</si>
  <si>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</si>
  <si>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</si>
  <si>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</si>
  <si>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</si>
  <si>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</si>
  <si>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</si>
  <si>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</si>
  <si>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</si>
  <si>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</si>
  <si>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</si>
  <si>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</si>
  <si>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</si>
  <si>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</si>
  <si>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</si>
  <si>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</si>
  <si>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</si>
  <si>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</si>
  <si>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</si>
  <si>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</si>
  <si>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</si>
  <si>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</si>
  <si>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</si>
  <si>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</si>
  <si>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</si>
  <si>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</si>
  <si>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</si>
  <si>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</si>
  <si>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</si>
  <si>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</si>
  <si>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</si>
  <si>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</si>
  <si>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</si>
  <si>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</si>
  <si>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</si>
  <si>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</si>
  <si>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</si>
  <si>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</si>
  <si>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</si>
  <si>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</si>
  <si>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</si>
  <si>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</si>
  <si>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</si>
  <si>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</si>
  <si>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</si>
  <si>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</si>
  <si>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</si>
  <si>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</si>
  <si>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</si>
  <si>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</si>
  <si>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</si>
  <si>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</si>
  <si>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</si>
  <si>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</si>
  <si>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</si>
  <si>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</si>
  <si>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</si>
  <si>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</si>
  <si>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</si>
  <si>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</si>
  <si>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</si>
  <si>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</si>
  <si>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</si>
  <si>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</si>
  <si>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</si>
  <si>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</si>
  <si>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</si>
  <si>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</si>
  <si>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</si>
  <si>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</si>
  <si>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</si>
  <si>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</si>
  <si>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</si>
  <si>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</si>
  <si>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</si>
  <si>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</si>
  <si>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</si>
  <si>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</si>
  <si>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</si>
  <si>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</si>
  <si>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</si>
  <si>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</si>
  <si>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</si>
  <si>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</si>
  <si>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</si>
  <si>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</si>
  <si>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</si>
  <si>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</si>
  <si>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</si>
  <si>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</si>
  <si>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</si>
  <si>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</si>
  <si>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</si>
  <si>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</si>
  <si>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</si>
  <si>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</si>
  <si>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</si>
  <si>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</si>
  <si>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</si>
  <si>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</si>
  <si>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</si>
  <si>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</si>
  <si>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</si>
  <si>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</si>
  <si>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</si>
  <si>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</si>
  <si>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</si>
  <si>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</si>
  <si>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</si>
  <si>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</si>
  <si>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</si>
  <si>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</si>
  <si>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</si>
  <si>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</si>
  <si>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</si>
  <si>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</si>
  <si>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</si>
  <si>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</si>
  <si>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</si>
  <si>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</si>
  <si>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</si>
  <si>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</si>
  <si>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</si>
  <si>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</si>
  <si>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</si>
  <si>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</si>
  <si>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</si>
  <si>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</si>
  <si>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</si>
  <si>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</si>
  <si>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</si>
  <si>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</si>
  <si>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</si>
  <si>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</si>
  <si>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</si>
  <si>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</si>
  <si>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</si>
  <si>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</si>
  <si>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</si>
  <si>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</si>
  <si>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</si>
  <si>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</si>
  <si>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</si>
  <si>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</si>
  <si>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</si>
  <si>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</si>
  <si>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</si>
  <si>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</si>
  <si>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</si>
  <si>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</si>
  <si>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</si>
  <si>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</si>
  <si>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</si>
  <si>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</si>
  <si>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</si>
  <si>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</si>
  <si>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</si>
  <si>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</si>
  <si>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</si>
  <si>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</si>
  <si>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</si>
  <si>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</si>
  <si>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</si>
  <si>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</si>
  <si>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</si>
  <si>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</si>
  <si>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</si>
  <si>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</si>
  <si>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</si>
  <si>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</si>
  <si>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</si>
  <si>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</si>
  <si>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</si>
  <si>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</si>
  <si>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</si>
  <si>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</si>
  <si>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</si>
  <si>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</si>
  <si>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</si>
  <si>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</si>
  <si>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</si>
  <si>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</si>
  <si>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</si>
  <si>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</si>
  <si>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</si>
  <si>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</si>
  <si>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</si>
  <si>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</si>
  <si>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</si>
  <si>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</si>
  <si>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</si>
  <si>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</si>
  <si>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</si>
  <si>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</si>
  <si>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</si>
  <si>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</si>
  <si>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</si>
  <si>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</si>
  <si>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</si>
  <si>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</si>
  <si>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</si>
  <si>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</si>
  <si>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</si>
  <si>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</si>
  <si>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</si>
  <si>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</si>
  <si>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</si>
  <si>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</si>
  <si>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</si>
  <si>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</si>
  <si>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</si>
  <si>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</si>
  <si>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</si>
  <si>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</si>
  <si>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</si>
  <si>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</si>
  <si>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</si>
  <si>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</si>
  <si>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</si>
  <si>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</si>
  <si>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</si>
  <si>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</si>
  <si>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</si>
  <si>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</si>
  <si>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</si>
  <si>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</si>
  <si>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</si>
  <si>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</si>
  <si>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</si>
  <si>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</si>
  <si>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</si>
  <si>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</si>
  <si>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</si>
  <si>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</si>
  <si>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</si>
  <si>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</si>
  <si>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</si>
  <si>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</si>
  <si>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</si>
  <si>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</si>
  <si>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</si>
  <si>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</si>
  <si>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</si>
  <si>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</si>
  <si>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</si>
  <si>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</si>
  <si>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</si>
  <si>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</si>
  <si>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</si>
  <si>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</si>
  <si>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</si>
  <si>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</si>
  <si>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</si>
  <si>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</si>
  <si>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</si>
  <si>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</si>
  <si>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</si>
  <si>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</si>
  <si>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</si>
  <si>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</si>
  <si>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</si>
  <si>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</si>
  <si>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</si>
  <si>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</si>
  <si>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</si>
  <si>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</si>
  <si>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</si>
  <si>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</si>
  <si>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</si>
  <si>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</si>
  <si>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</si>
  <si>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</si>
  <si>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</si>
  <si>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</si>
  <si>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</si>
  <si>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</si>
  <si>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</si>
  <si>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</si>
  <si>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</si>
  <si>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</si>
  <si>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</si>
  <si>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</si>
  <si>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</si>
  <si>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</si>
  <si>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</si>
  <si>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</si>
  <si>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</si>
  <si>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</si>
  <si>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</si>
  <si>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</si>
  <si>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</si>
  <si>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</si>
  <si>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</si>
  <si>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</si>
  <si>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</si>
  <si>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</si>
  <si>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</si>
  <si>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</si>
  <si>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</si>
  <si>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</si>
  <si>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</si>
  <si>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</si>
  <si>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</si>
  <si>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</si>
  <si>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</si>
  <si>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</si>
  <si>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</si>
  <si>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</si>
  <si>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</si>
  <si>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</si>
  <si>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</si>
  <si>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</si>
  <si>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</si>
  <si>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</si>
  <si>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</si>
  <si>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</si>
  <si>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</si>
  <si>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</si>
  <si>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</si>
  <si>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</si>
  <si>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</si>
  <si>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</si>
  <si>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</si>
  <si>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</si>
  <si>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</si>
  <si>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</si>
  <si>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</si>
  <si>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</si>
  <si>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</si>
  <si>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</si>
  <si>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</si>
  <si>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</si>
  <si>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</si>
  <si>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</si>
  <si>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</si>
  <si>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</si>
  <si>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</si>
  <si>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</si>
  <si>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</si>
  <si>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</si>
  <si>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</si>
  <si>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</si>
  <si>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</si>
  <si>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</si>
  <si>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</si>
  <si>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</si>
  <si>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</si>
  <si>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</si>
  <si>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</si>
  <si>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</si>
  <si>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</si>
  <si>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</si>
  <si>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</si>
  <si>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</si>
  <si>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</si>
  <si>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</si>
  <si>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</si>
  <si>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</si>
  <si>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</si>
  <si>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</si>
  <si>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</si>
  <si>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</si>
  <si>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</si>
  <si>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</si>
  <si>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</si>
  <si>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</si>
  <si>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</si>
  <si>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</si>
  <si>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</si>
  <si>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</si>
  <si>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</si>
  <si>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</si>
  <si>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</si>
  <si>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</si>
  <si>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</si>
  <si>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</si>
  <si>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</si>
  <si>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</si>
  <si>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</si>
  <si>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</si>
  <si>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</si>
  <si>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</si>
  <si>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</si>
  <si>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</si>
  <si>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</si>
  <si>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</si>
  <si>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</si>
  <si>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</si>
  <si>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</si>
  <si>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</si>
  <si>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</si>
  <si>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</si>
  <si>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</si>
  <si>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</si>
  <si>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</si>
  <si>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</si>
  <si>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</si>
  <si>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</si>
  <si>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</si>
  <si>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</si>
  <si>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</si>
  <si>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</si>
  <si>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</si>
  <si>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</si>
  <si>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</si>
  <si>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</si>
  <si>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</si>
  <si>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</si>
  <si>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</si>
  <si>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</si>
  <si>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</si>
  <si>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</si>
  <si>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</si>
  <si>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</si>
  <si>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</si>
  <si>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</si>
  <si>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</si>
  <si>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</si>
  <si>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</si>
  <si>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</si>
  <si>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</si>
  <si>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</si>
  <si>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</si>
  <si>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</si>
  <si>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</si>
  <si>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</si>
  <si>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</si>
  <si>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</si>
  <si>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</si>
  <si>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</si>
  <si>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</si>
  <si>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</si>
  <si>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</si>
  <si>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</si>
  <si>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</si>
  <si>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</si>
  <si>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</si>
  <si>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</si>
  <si>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</si>
  <si>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</si>
  <si>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</si>
  <si>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</si>
  <si>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</si>
  <si>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</si>
  <si>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</si>
  <si>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</si>
  <si>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</si>
  <si>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</si>
  <si>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</si>
  <si>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</si>
  <si>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</si>
  <si>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</si>
  <si>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</si>
  <si>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</si>
  <si>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</si>
  <si>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</si>
  <si>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</si>
  <si>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</si>
  <si>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</si>
  <si>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</si>
  <si>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</si>
  <si>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</si>
  <si>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</si>
  <si>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</si>
  <si>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</si>
  <si>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</si>
  <si>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</si>
  <si>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</si>
  <si>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</si>
  <si>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</si>
  <si>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</si>
  <si>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</si>
  <si>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</si>
  <si>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</si>
  <si>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</si>
  <si>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</si>
  <si>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</si>
  <si>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</si>
  <si>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</si>
  <si>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</si>
  <si>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</si>
  <si>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</si>
  <si>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</si>
  <si>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</si>
  <si>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</si>
  <si>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</si>
  <si>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</si>
  <si>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</si>
  <si>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</si>
  <si>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</si>
  <si>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</si>
  <si>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</si>
  <si>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</si>
  <si>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</si>
  <si>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</si>
  <si>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</si>
  <si>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</si>
  <si>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</si>
  <si>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</si>
  <si>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</si>
  <si>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</si>
  <si>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</si>
  <si>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</si>
  <si>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</si>
  <si>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</si>
  <si>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</si>
  <si>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</si>
  <si>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</si>
  <si>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</si>
  <si>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</si>
  <si>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</si>
  <si>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</si>
  <si>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</si>
  <si>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</si>
  <si>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</si>
  <si>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</si>
  <si>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</si>
  <si>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</si>
  <si>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</si>
  <si>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</si>
  <si>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</si>
  <si>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</si>
  <si>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</si>
  <si>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</si>
  <si>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</si>
  <si>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</si>
  <si>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</si>
  <si>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</si>
  <si>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</si>
  <si>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</si>
  <si>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</si>
  <si>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</si>
  <si>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</si>
  <si>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</si>
  <si>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</si>
  <si>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</si>
  <si>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</si>
  <si>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</si>
  <si>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</si>
  <si>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</si>
  <si>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</si>
  <si>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</si>
  <si>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</si>
  <si>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</si>
  <si>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</si>
  <si>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</si>
  <si>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</si>
  <si>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</si>
  <si>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</si>
  <si>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</si>
  <si>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</si>
  <si>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</si>
  <si>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</si>
  <si>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</si>
  <si>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</si>
  <si>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</si>
  <si>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</si>
  <si>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</si>
  <si>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</si>
  <si>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</si>
  <si>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</si>
  <si>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</si>
  <si>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</si>
  <si>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</si>
  <si>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</si>
  <si>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</si>
  <si>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</si>
  <si>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</si>
  <si>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</si>
  <si>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</si>
  <si>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</si>
  <si>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</si>
  <si>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</si>
  <si>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</si>
  <si>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</si>
  <si>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</si>
  <si>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</si>
  <si>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</si>
  <si>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</si>
  <si>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</si>
  <si>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</si>
  <si>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</si>
  <si>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</si>
  <si>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</si>
  <si>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</si>
  <si>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</si>
  <si>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</si>
  <si>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</si>
  <si>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</si>
  <si>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</si>
  <si>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</si>
  <si>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</si>
  <si>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</si>
  <si>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</si>
  <si>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</si>
  <si>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</si>
  <si>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</si>
  <si>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</si>
  <si>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</si>
  <si>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</si>
  <si>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</si>
  <si>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</si>
  <si>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</si>
  <si>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</si>
  <si>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</si>
  <si>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</si>
  <si>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</si>
  <si>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</si>
  <si>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</si>
  <si>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</si>
  <si>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</si>
  <si>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</si>
  <si>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</si>
  <si>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</si>
  <si>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</si>
  <si>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</si>
  <si>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</si>
  <si>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</si>
  <si>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</si>
  <si>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</si>
  <si>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</si>
  <si>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</si>
  <si>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</si>
  <si>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</si>
  <si>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</si>
  <si>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</si>
  <si>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</si>
  <si>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</si>
  <si>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</si>
  <si>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</si>
  <si>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</si>
  <si>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</si>
  <si>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</si>
  <si>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</si>
  <si>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</si>
  <si>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</si>
  <si>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</si>
  <si>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</si>
  <si>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</si>
  <si>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</si>
  <si>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</si>
  <si>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</si>
  <si>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</si>
  <si>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</si>
  <si>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</si>
  <si>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</si>
  <si>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</si>
  <si>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</si>
  <si>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</si>
  <si>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</si>
  <si>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</si>
  <si>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</si>
  <si>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</si>
  <si>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</si>
  <si>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</si>
  <si>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</si>
  <si>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</si>
  <si>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</si>
  <si>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</si>
  <si>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</si>
  <si>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</si>
  <si>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</si>
  <si>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</si>
  <si>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</si>
  <si>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</si>
  <si>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</si>
  <si>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</si>
  <si>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</si>
  <si>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</si>
  <si>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</si>
  <si>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</si>
  <si>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</si>
  <si>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</si>
  <si>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</si>
  <si>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</si>
  <si>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</si>
  <si>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</si>
  <si>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</si>
  <si>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</si>
  <si>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</si>
  <si>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</si>
  <si>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</si>
  <si>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</si>
  <si>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</si>
  <si>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</si>
  <si>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</si>
  <si>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</si>
  <si>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</si>
  <si>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</si>
  <si>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</si>
  <si>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</si>
  <si>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</si>
  <si>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</si>
  <si>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</si>
  <si>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</si>
  <si>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</si>
  <si>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</si>
  <si>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</si>
  <si>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</si>
  <si>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</si>
  <si>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</si>
  <si>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</si>
  <si>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</si>
  <si>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</si>
  <si>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</si>
  <si>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</si>
  <si>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</si>
  <si>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</si>
  <si>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</si>
  <si>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</si>
  <si>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</si>
  <si>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</si>
  <si>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</si>
  <si>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</si>
  <si>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</si>
  <si>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</si>
  <si>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</si>
  <si>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</si>
  <si>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</si>
  <si>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</si>
  <si>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</si>
  <si>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</si>
  <si>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</si>
  <si>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</si>
  <si>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</si>
  <si>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</si>
  <si>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</si>
  <si>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</si>
  <si>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</si>
  <si>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</si>
  <si>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</si>
  <si>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</si>
  <si>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</si>
  <si>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</si>
  <si>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</si>
  <si>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</si>
  <si>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</si>
  <si>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</si>
  <si>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</si>
  <si>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</si>
  <si>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</si>
  <si>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</si>
  <si>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</si>
  <si>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</si>
  <si>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</si>
  <si>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</si>
  <si>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</si>
  <si>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</si>
  <si>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</si>
  <si>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</si>
  <si>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</si>
  <si>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</si>
  <si>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</si>
  <si>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</si>
  <si>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</si>
  <si>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</si>
  <si>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</si>
  <si>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</si>
  <si>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</si>
  <si>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</si>
  <si>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</si>
  <si>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</si>
  <si>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</si>
  <si>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</si>
  <si>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</si>
  <si>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</si>
  <si>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</si>
  <si>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</si>
  <si>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</si>
  <si>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</si>
  <si>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</si>
  <si>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</si>
  <si>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</si>
  <si>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</si>
  <si>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</si>
  <si>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</si>
  <si>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</si>
  <si>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</si>
  <si>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</si>
  <si>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</si>
  <si>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</si>
  <si>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</si>
  <si>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</si>
  <si>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</si>
  <si>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</si>
  <si>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</si>
  <si>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</si>
  <si>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</si>
  <si>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</si>
  <si>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</si>
  <si>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</si>
  <si>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</si>
  <si>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</si>
  <si>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</si>
  <si>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</si>
  <si>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</si>
  <si>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</si>
  <si>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</si>
  <si>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</si>
  <si>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</si>
  <si>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</si>
  <si>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</si>
  <si>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</si>
  <si>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</si>
  <si>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</si>
  <si>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</si>
  <si>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</si>
  <si>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</si>
  <si>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</si>
  <si>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</si>
  <si>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</si>
  <si>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</si>
  <si>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</si>
  <si>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</si>
  <si>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</si>
  <si>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</si>
  <si>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</si>
  <si>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</si>
  <si>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</si>
  <si>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</si>
  <si>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</si>
  <si>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</si>
  <si>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</si>
  <si>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</si>
  <si>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</si>
  <si>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</si>
  <si>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</si>
  <si>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</si>
  <si>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</si>
  <si>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</si>
  <si>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</si>
  <si>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</si>
  <si>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</si>
  <si>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</si>
  <si>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</si>
  <si>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</si>
  <si>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</si>
  <si>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</si>
  <si>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</si>
  <si>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</si>
  <si>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</si>
  <si>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</si>
  <si>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</si>
  <si>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</si>
  <si>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</si>
  <si>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</si>
  <si>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</si>
  <si>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</si>
  <si>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</si>
  <si>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</si>
  <si>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</si>
  <si>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</si>
  <si>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</si>
  <si>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</si>
  <si>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</si>
  <si>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</si>
  <si>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</si>
  <si>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</si>
  <si>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</si>
  <si>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</si>
  <si>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</si>
  <si>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</si>
  <si>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</si>
  <si>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</si>
  <si>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</si>
  <si>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</si>
  <si>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</si>
  <si>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</si>
  <si>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</si>
  <si>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</si>
  <si>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</si>
  <si>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</si>
  <si>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</si>
  <si>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</si>
  <si>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</si>
  <si>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</si>
  <si>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</si>
  <si>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</si>
  <si>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</si>
  <si>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</si>
  <si>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</si>
  <si>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</si>
  <si>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</si>
  <si>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</si>
  <si>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</si>
  <si>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</si>
  <si>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</si>
  <si>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</si>
  <si>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</si>
  <si>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</si>
  <si>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</si>
  <si>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</si>
  <si>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</si>
  <si>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</si>
  <si>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</si>
  <si>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</si>
  <si>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</si>
  <si>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</si>
  <si>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</si>
  <si>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</si>
  <si>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</si>
  <si>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</si>
  <si>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</si>
  <si>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</si>
  <si>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</si>
  <si>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</si>
  <si>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</si>
  <si>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</si>
  <si>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</si>
  <si>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</si>
  <si>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</si>
  <si>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</si>
  <si>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</si>
  <si>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</si>
  <si>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</si>
  <si>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</si>
  <si>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</si>
  <si>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</si>
  <si>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</si>
  <si>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</si>
  <si>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</si>
  <si>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</si>
  <si>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</si>
  <si>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</si>
  <si>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</si>
  <si>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</si>
  <si>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</si>
  <si>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</si>
  <si>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</si>
  <si>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</si>
  <si>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</si>
  <si>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</si>
  <si>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</si>
  <si>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</si>
  <si>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</si>
  <si>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</si>
  <si>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</si>
  <si>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</si>
  <si>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</si>
  <si>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</si>
  <si>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</si>
  <si>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</si>
  <si>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</si>
  <si>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</si>
  <si>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</si>
  <si>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</si>
  <si>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</si>
  <si>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</si>
  <si>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</si>
  <si>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</si>
  <si>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</si>
  <si>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</si>
  <si>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</si>
  <si>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</si>
  <si>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</si>
  <si>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</si>
  <si>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</si>
  <si>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</si>
  <si>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</si>
  <si>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</si>
  <si>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</si>
  <si>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</si>
  <si>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</si>
  <si>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</si>
  <si>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</si>
  <si>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</si>
  <si>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</si>
  <si>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</si>
  <si>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</si>
  <si>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</si>
  <si>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</si>
  <si>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</si>
  <si>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</si>
  <si>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</si>
  <si>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</si>
  <si>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</si>
  <si>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</si>
  <si>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</si>
  <si>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</si>
  <si>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</si>
  <si>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</si>
  <si>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</si>
  <si>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</si>
  <si>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</si>
  <si>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</si>
  <si>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</si>
  <si>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</si>
  <si>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</si>
  <si>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</si>
  <si>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</si>
  <si>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</si>
  <si>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</si>
  <si>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</si>
  <si>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</si>
  <si>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</si>
  <si>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</si>
  <si>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</si>
  <si>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</si>
  <si>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</si>
  <si>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</si>
  <si>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</si>
  <si>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</si>
  <si>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</si>
  <si>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</si>
  <si>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</si>
  <si>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</si>
  <si>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</si>
  <si>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</si>
  <si>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</si>
  <si>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</si>
  <si>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</si>
  <si>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</si>
  <si>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</si>
  <si>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</si>
  <si>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</si>
  <si>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</si>
  <si>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</si>
  <si>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</si>
  <si>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</si>
  <si>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</si>
  <si>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</si>
  <si>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</si>
  <si>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</si>
  <si>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</si>
  <si>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</si>
  <si>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</si>
  <si>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</si>
  <si>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</si>
  <si>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</si>
  <si>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</si>
  <si>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</si>
  <si>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</si>
  <si>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</si>
  <si>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</si>
  <si>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</si>
  <si>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</si>
  <si>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</si>
  <si>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</si>
  <si>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</si>
  <si>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</si>
  <si>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</si>
  <si>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</si>
  <si>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</si>
  <si>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</si>
  <si>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</si>
  <si>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</si>
  <si>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</si>
  <si>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</si>
  <si>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</si>
  <si>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</si>
  <si>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</si>
  <si>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</si>
  <si>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</si>
  <si>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</si>
  <si>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</si>
  <si>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</si>
  <si>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</si>
  <si>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</si>
  <si>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</si>
  <si>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</si>
  <si>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</si>
  <si>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</si>
  <si>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</si>
  <si>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</si>
  <si>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</si>
  <si>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</si>
  <si>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</si>
  <si>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</si>
  <si>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</si>
  <si>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</si>
  <si>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</si>
  <si>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</si>
  <si>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</si>
  <si>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</si>
  <si>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</si>
  <si>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</si>
  <si>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</si>
  <si>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</si>
  <si>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</si>
  <si>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</si>
  <si>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</si>
  <si>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</si>
  <si>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</si>
  <si>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</si>
  <si>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</si>
  <si>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</si>
  <si>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</si>
  <si>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</si>
  <si>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</si>
  <si>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</si>
  <si>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</si>
  <si>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</si>
  <si>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</si>
  <si>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</si>
  <si>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</si>
  <si>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</si>
  <si>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</si>
  <si>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</si>
  <si>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</si>
  <si>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</si>
  <si>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</si>
  <si>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</si>
  <si>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</si>
  <si>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</si>
  <si>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</si>
  <si>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</si>
  <si>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</si>
  <si>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</si>
  <si>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</si>
  <si>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</si>
  <si>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</si>
  <si>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</si>
  <si>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</si>
  <si>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</si>
  <si>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</si>
  <si>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</si>
  <si>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</si>
  <si>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</si>
  <si>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</si>
  <si>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</si>
  <si>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</si>
  <si>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</si>
  <si>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</si>
  <si>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</si>
  <si>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</si>
  <si>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</si>
  <si>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</si>
  <si>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</si>
  <si>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</si>
  <si>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</si>
  <si>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</si>
  <si>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</si>
  <si>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</si>
  <si>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</si>
  <si>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</si>
  <si>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</si>
  <si>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</si>
  <si>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</si>
  <si>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</si>
  <si>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</si>
  <si>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</si>
  <si>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</si>
  <si>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</si>
  <si>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</si>
  <si>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</si>
  <si>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</si>
  <si>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</si>
  <si>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</si>
  <si>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</si>
  <si>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</si>
  <si>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</si>
  <si>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</si>
  <si>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</si>
  <si>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</si>
  <si>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</si>
  <si>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</si>
  <si>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</si>
  <si>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</si>
  <si>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</si>
  <si>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</si>
  <si>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</si>
  <si>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</si>
  <si>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</si>
  <si>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</si>
  <si>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</si>
  <si>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</si>
  <si>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</si>
  <si>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</si>
  <si>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</si>
  <si>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</si>
  <si>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</si>
  <si>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</si>
  <si>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</si>
  <si>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</si>
  <si>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</si>
  <si>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</si>
  <si>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</si>
  <si>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</si>
  <si>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</si>
  <si>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</si>
  <si>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</si>
  <si>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</si>
  <si>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</si>
  <si>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</si>
  <si>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</si>
  <si>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</si>
  <si>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</si>
  <si>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</si>
  <si>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</si>
  <si>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</si>
  <si>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</si>
  <si>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</si>
  <si>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</si>
  <si>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</si>
  <si>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</si>
  <si>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</si>
  <si>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</si>
  <si>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</si>
  <si>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</si>
  <si>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</si>
  <si>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</si>
  <si>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</si>
  <si>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</si>
  <si>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</si>
  <si>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</si>
  <si>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</si>
  <si>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</si>
  <si>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</si>
  <si>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</si>
  <si>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</si>
  <si>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</si>
  <si>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</si>
  <si>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</si>
  <si>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</si>
  <si>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</si>
  <si>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</si>
  <si>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</si>
  <si>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</si>
  <si>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</si>
  <si>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</si>
  <si>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</si>
  <si>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</si>
  <si>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</si>
  <si>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</si>
  <si>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</si>
  <si>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</si>
  <si>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</si>
  <si>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</si>
  <si>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</si>
  <si>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</si>
  <si>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</si>
  <si>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</si>
  <si>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</si>
  <si>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</si>
  <si>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</si>
  <si>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</si>
  <si>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</si>
  <si>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</si>
  <si>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</si>
  <si>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</si>
  <si>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</si>
  <si>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</si>
  <si>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</si>
  <si>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</si>
  <si>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</si>
  <si>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</si>
  <si>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</si>
  <si>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</si>
  <si>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</si>
  <si>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</si>
  <si>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</si>
  <si>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</si>
  <si>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</si>
  <si>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</si>
  <si>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</si>
  <si>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</si>
  <si>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</si>
  <si>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</si>
  <si>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</si>
  <si>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</si>
  <si>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</si>
  <si>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</si>
  <si>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</si>
  <si>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</si>
  <si>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</si>
  <si>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</si>
  <si>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</si>
  <si>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</si>
  <si>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</si>
  <si>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</si>
  <si>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</si>
  <si>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</si>
  <si>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</si>
  <si>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</si>
  <si>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</si>
  <si>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</si>
  <si>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</si>
  <si>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</si>
  <si>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</si>
  <si>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</si>
  <si>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</si>
  <si>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</si>
  <si>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</si>
  <si>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</si>
  <si>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</si>
  <si>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</si>
  <si>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</si>
  <si>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</si>
  <si>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</si>
  <si>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</si>
  <si>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</si>
  <si>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</si>
  <si>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</si>
  <si>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</si>
  <si>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</si>
  <si>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</si>
  <si>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</si>
  <si>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</si>
  <si>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</si>
  <si>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</si>
  <si>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</si>
  <si>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</si>
  <si>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</si>
  <si>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</si>
  <si>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</si>
  <si>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</si>
  <si>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</si>
  <si>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</si>
  <si>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</si>
  <si>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</si>
  <si>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</si>
  <si>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</si>
  <si>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</si>
  <si>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</si>
  <si>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</si>
  <si>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</si>
  <si>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</si>
  <si>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</si>
  <si>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</si>
  <si>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</si>
  <si>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</si>
  <si>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</si>
  <si>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</si>
  <si>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</si>
  <si>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</si>
  <si>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</si>
  <si>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</si>
  <si>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</si>
  <si>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</si>
  <si>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</si>
  <si>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</si>
  <si>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</si>
  <si>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</si>
  <si>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</si>
  <si>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</si>
  <si>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</si>
  <si>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</si>
  <si>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</si>
  <si>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</si>
  <si>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</si>
  <si>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</si>
  <si>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</si>
  <si>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</si>
  <si>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</si>
  <si>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</si>
  <si>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</si>
  <si>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</si>
  <si>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</si>
  <si>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</si>
  <si>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</si>
  <si>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</si>
  <si>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</si>
  <si>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</si>
  <si>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</si>
  <si>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</si>
  <si>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</si>
  <si>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</si>
  <si>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</si>
  <si>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</si>
  <si>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</si>
  <si>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</si>
  <si>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</si>
  <si>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</si>
  <si>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</si>
  <si>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</si>
  <si>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</si>
  <si>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</si>
  <si>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</si>
  <si>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</si>
  <si>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</si>
  <si>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</si>
  <si>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</si>
  <si>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</si>
  <si>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</si>
  <si>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</si>
  <si>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</si>
  <si>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</si>
  <si>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</si>
  <si>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</si>
  <si>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</si>
  <si>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</si>
  <si>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</si>
  <si>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</si>
  <si>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</si>
  <si>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</si>
  <si>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</si>
  <si>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</si>
  <si>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</si>
  <si>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</si>
  <si>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</si>
  <si>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</si>
  <si>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</si>
  <si>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</si>
  <si>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</si>
  <si>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</si>
  <si>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</si>
  <si>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</si>
  <si>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</si>
  <si>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</si>
  <si>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</si>
  <si>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</si>
  <si>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</si>
  <si>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</si>
  <si>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</si>
  <si>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</si>
  <si>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</si>
  <si>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</si>
  <si>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</si>
  <si>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</si>
  <si>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</si>
  <si>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</si>
  <si>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</si>
  <si>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</si>
  <si>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</si>
  <si>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</si>
  <si>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</si>
  <si>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</si>
  <si>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</si>
  <si>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</si>
  <si>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</si>
  <si>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</si>
  <si>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</si>
  <si>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</si>
  <si>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</si>
  <si>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</si>
  <si>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</si>
  <si>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</si>
  <si>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</si>
  <si>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</si>
  <si>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</si>
  <si>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</si>
  <si>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</si>
  <si>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</si>
  <si>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</si>
  <si>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</si>
  <si>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</si>
  <si>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</si>
  <si>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</si>
  <si>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</si>
  <si>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</si>
  <si>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</si>
  <si>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</si>
  <si>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</si>
  <si>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</si>
  <si>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</si>
  <si>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</si>
  <si>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</si>
  <si>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</si>
  <si>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</si>
  <si>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</si>
  <si>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</si>
  <si>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</si>
  <si>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</si>
  <si>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</si>
  <si>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</si>
  <si>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</si>
  <si>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</si>
  <si>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</si>
  <si>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</si>
  <si>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</si>
  <si>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</si>
  <si>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</si>
  <si>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</si>
  <si>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</si>
  <si>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</si>
  <si>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</si>
  <si>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</si>
  <si>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</si>
  <si>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</si>
  <si>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</si>
  <si>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</si>
  <si>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</si>
  <si>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</si>
  <si>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</si>
  <si>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</si>
  <si>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</si>
  <si>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</si>
  <si>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</si>
  <si>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</si>
  <si>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</si>
  <si>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</si>
  <si>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</si>
  <si>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</si>
  <si>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</si>
  <si>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</si>
  <si>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</si>
  <si>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</si>
  <si>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</si>
  <si>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</si>
  <si>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</si>
  <si>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</si>
  <si>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</si>
  <si>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</si>
  <si>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</si>
  <si>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</si>
  <si>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</si>
  <si>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</si>
  <si>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</si>
  <si>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</si>
  <si>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</si>
  <si>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</si>
  <si>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</si>
  <si>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</si>
  <si>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</si>
  <si>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</si>
  <si>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</si>
  <si>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</si>
  <si>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</si>
  <si>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</si>
  <si>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</si>
  <si>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</si>
  <si>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</si>
  <si>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</si>
  <si>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</si>
  <si>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</si>
  <si>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</si>
  <si>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</si>
  <si>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</si>
  <si>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</si>
  <si>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</si>
  <si>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</si>
  <si>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</si>
  <si>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</si>
  <si>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</si>
  <si>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</si>
  <si>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</si>
  <si>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</si>
  <si>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</si>
  <si>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</si>
  <si>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</si>
  <si>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</si>
  <si>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</si>
  <si>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</si>
  <si>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</si>
  <si>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</si>
  <si>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</si>
  <si>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</si>
  <si>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</si>
  <si>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</si>
  <si>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</si>
  <si>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</si>
  <si>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</si>
  <si>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</si>
  <si>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</si>
  <si>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</si>
  <si>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</si>
  <si>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</si>
  <si>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</si>
  <si>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</si>
  <si>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</si>
  <si>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</si>
  <si>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</si>
  <si>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</si>
  <si>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</si>
  <si>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</si>
  <si>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</si>
  <si>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</si>
  <si>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</si>
  <si>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</si>
  <si>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</si>
  <si>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</si>
  <si>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</si>
  <si>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</si>
  <si>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</si>
  <si>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</si>
  <si>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</si>
  <si>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</si>
  <si>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</si>
  <si>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</si>
  <si>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</si>
  <si>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</si>
  <si>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</si>
  <si>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</si>
  <si>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</si>
  <si>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</si>
  <si>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</si>
  <si>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</si>
  <si>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</si>
  <si>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</si>
  <si>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</si>
  <si>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</si>
  <si>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</si>
  <si>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</si>
  <si>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</si>
  <si>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</si>
  <si>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</si>
  <si>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</si>
  <si>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</si>
  <si>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</si>
  <si>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</si>
  <si>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</si>
  <si>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</si>
  <si>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</si>
  <si>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</si>
  <si>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</si>
  <si>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</si>
  <si>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</si>
  <si>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</si>
  <si>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</si>
  <si>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</si>
  <si>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</si>
  <si>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</si>
  <si>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</si>
  <si>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</si>
  <si>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</si>
  <si>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</si>
  <si>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</si>
  <si>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</si>
  <si>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</si>
  <si>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</si>
  <si>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</si>
  <si>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</si>
  <si>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</si>
  <si>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</si>
  <si>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</si>
  <si>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</si>
  <si>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</si>
  <si>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</si>
  <si>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</si>
  <si>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</si>
  <si>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</si>
  <si>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</si>
  <si>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</si>
  <si>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</si>
  <si>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</si>
  <si>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</si>
  <si>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</si>
  <si>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</si>
  <si>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</si>
  <si>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</si>
  <si>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</si>
  <si>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</si>
  <si>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</si>
  <si>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</si>
  <si>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</si>
  <si>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</si>
  <si>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</si>
  <si>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</si>
  <si>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</si>
  <si>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</si>
  <si>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</si>
  <si>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</si>
  <si>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</si>
  <si>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</si>
  <si>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</si>
  <si>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</si>
  <si>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</si>
  <si>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</si>
  <si>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</si>
  <si>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</si>
  <si>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</si>
  <si>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</si>
  <si>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</si>
  <si>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</si>
  <si>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</si>
  <si>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</si>
  <si>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</si>
  <si>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</si>
  <si>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</si>
  <si>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</si>
  <si>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</si>
  <si>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</si>
  <si>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</si>
  <si>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</si>
  <si>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</si>
  <si>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</si>
  <si>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</si>
  <si>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</si>
  <si>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</si>
  <si>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</si>
  <si>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</si>
  <si>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</si>
  <si>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</si>
  <si>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</si>
  <si>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</si>
  <si>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</si>
  <si>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</si>
  <si>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</si>
  <si>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</si>
  <si>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</si>
  <si>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</si>
  <si>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</si>
  <si>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</si>
  <si>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</si>
  <si>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</si>
  <si>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</si>
  <si>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</si>
  <si>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</si>
  <si>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</si>
  <si>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</si>
  <si>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</si>
  <si>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</si>
  <si>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</si>
  <si>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</si>
  <si>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</si>
  <si>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</si>
  <si>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</si>
  <si>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</si>
  <si>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</si>
  <si>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</si>
  <si>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</si>
  <si>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</si>
  <si>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</si>
  <si>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</si>
  <si>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</si>
  <si>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</si>
  <si>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</si>
  <si>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</si>
  <si>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</si>
  <si>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</si>
  <si>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</si>
  <si>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</si>
  <si>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</si>
  <si>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</si>
  <si>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</si>
  <si>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</si>
  <si>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</si>
  <si>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</si>
  <si>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</si>
  <si>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</si>
  <si>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</si>
  <si>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</si>
  <si>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</si>
  <si>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</si>
  <si>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</si>
  <si>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</si>
  <si>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</si>
  <si>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</si>
  <si>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</si>
  <si>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</si>
  <si>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</si>
  <si>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</si>
  <si>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</si>
  <si>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</si>
  <si>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</si>
  <si>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</si>
  <si>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</si>
  <si>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</si>
  <si>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</si>
  <si>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</si>
  <si>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</si>
  <si>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</si>
  <si>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</si>
  <si>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</si>
  <si>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</si>
  <si>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</si>
  <si>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</si>
  <si>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</si>
  <si>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</si>
  <si>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</si>
  <si>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</si>
  <si>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</si>
  <si>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</si>
  <si>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</si>
  <si>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</si>
  <si>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</si>
  <si>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</si>
  <si>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</si>
  <si>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</si>
  <si>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</si>
  <si>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</si>
  <si>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</si>
  <si>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</si>
  <si>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</si>
  <si>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</si>
  <si>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</si>
  <si>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</si>
  <si>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</si>
  <si>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</si>
  <si>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</si>
  <si>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</si>
  <si>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</si>
  <si>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</si>
  <si>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</si>
  <si>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</si>
  <si>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</si>
  <si>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</si>
  <si>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</si>
  <si>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</si>
  <si>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</si>
  <si>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</si>
  <si>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</si>
  <si>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</si>
  <si>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</si>
  <si>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</si>
  <si>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</si>
  <si>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</si>
  <si>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</si>
  <si>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</si>
  <si>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</si>
  <si>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</si>
  <si>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</si>
  <si>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</si>
  <si>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</si>
  <si>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</si>
  <si>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</si>
  <si>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</si>
  <si>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</si>
  <si>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</si>
  <si>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</si>
  <si>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</si>
  <si>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</si>
  <si>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</si>
  <si>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</si>
  <si>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</si>
  <si>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</si>
  <si>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</si>
  <si>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</si>
  <si>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</si>
  <si>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</si>
  <si>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</si>
  <si>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</si>
  <si>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</si>
  <si>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</si>
  <si>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</si>
  <si>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</si>
  <si>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</si>
  <si>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</si>
  <si>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</si>
  <si>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</si>
  <si>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</si>
  <si>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</si>
  <si>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</si>
  <si>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</si>
  <si>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</si>
  <si>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</si>
  <si>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</si>
  <si>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</si>
  <si>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</si>
  <si>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</si>
  <si>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</si>
  <si>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</si>
  <si>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</si>
  <si>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</si>
  <si>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</si>
  <si>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</si>
  <si>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</si>
  <si>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</si>
  <si>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</si>
  <si>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</si>
  <si>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</si>
  <si>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</si>
  <si>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</si>
  <si>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</si>
  <si>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</si>
  <si>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</si>
  <si>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</si>
  <si>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</si>
  <si>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</si>
  <si>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</si>
  <si>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</si>
  <si>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</si>
  <si>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</si>
  <si>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</si>
  <si>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</si>
  <si>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</si>
  <si>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</si>
  <si>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</si>
  <si>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</si>
  <si>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</si>
  <si>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</si>
  <si>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</si>
  <si>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</si>
  <si>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</si>
  <si>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</si>
  <si>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</si>
  <si>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</si>
  <si>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</si>
  <si>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</si>
  <si>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</si>
  <si>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</si>
  <si>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</si>
  <si>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</si>
  <si>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</si>
  <si>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</si>
  <si>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</si>
  <si>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</si>
  <si>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</si>
  <si>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</si>
  <si>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</si>
  <si>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</si>
  <si>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</si>
  <si>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</si>
  <si>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</si>
  <si>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</si>
  <si>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</si>
  <si>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</si>
  <si>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</si>
  <si>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</si>
  <si>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</si>
  <si>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</si>
  <si>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</si>
  <si>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</si>
  <si>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</si>
  <si>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</si>
  <si>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</si>
  <si>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</si>
  <si>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</si>
  <si>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</si>
  <si>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</si>
  <si>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</si>
  <si>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</si>
  <si>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</si>
  <si>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</si>
  <si>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</si>
  <si>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</si>
  <si>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</si>
  <si>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</si>
  <si>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</si>
  <si>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</si>
  <si>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</si>
  <si>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</si>
  <si>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</si>
  <si>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</si>
  <si>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</si>
  <si>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</si>
  <si>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</si>
  <si>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</si>
  <si>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</si>
  <si>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</si>
  <si>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</si>
  <si>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</si>
  <si>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</si>
  <si>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</si>
  <si>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</si>
  <si>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</si>
  <si>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</si>
  <si>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</si>
  <si>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</si>
  <si>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</si>
  <si>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</si>
  <si>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</si>
  <si>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</si>
  <si>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</si>
  <si>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</si>
  <si>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</si>
  <si>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</si>
  <si>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</si>
  <si>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</si>
  <si>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</si>
  <si>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</si>
  <si>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</si>
  <si>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</si>
  <si>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</si>
  <si>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</si>
  <si>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</si>
  <si>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</si>
  <si>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</si>
  <si>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</si>
  <si>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</si>
  <si>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</si>
  <si>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</si>
  <si>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</si>
  <si>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</si>
  <si>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</si>
  <si>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</si>
  <si>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</si>
  <si>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</si>
  <si>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</si>
  <si>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</si>
  <si>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</si>
  <si>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</si>
  <si>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</si>
  <si>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</si>
  <si>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</si>
  <si>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</si>
  <si>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</si>
  <si>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</si>
  <si>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</si>
  <si>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</si>
  <si>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</si>
  <si>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</si>
  <si>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</si>
  <si>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</si>
  <si>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</si>
  <si>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</si>
  <si>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</si>
  <si>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</si>
  <si>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</si>
  <si>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</si>
  <si>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</si>
  <si>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</si>
  <si>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</si>
  <si>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</si>
  <si>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</si>
  <si>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</si>
  <si>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</si>
  <si>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</si>
  <si>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</si>
  <si>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</si>
  <si>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</si>
  <si>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</si>
  <si>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</si>
  <si>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</si>
  <si>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</si>
  <si>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</si>
  <si>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</si>
  <si>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</si>
  <si>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</si>
  <si>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</si>
  <si>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</si>
  <si>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</si>
  <si>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</si>
  <si>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</si>
  <si>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</si>
  <si>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</si>
  <si>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</si>
  <si>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</si>
  <si>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</si>
  <si>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</si>
  <si>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</si>
  <si>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</si>
  <si>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</si>
  <si>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</si>
  <si>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</si>
  <si>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</si>
  <si>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</si>
  <si>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</si>
  <si>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</si>
  <si>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</si>
  <si>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</si>
  <si>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</si>
  <si>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</si>
  <si>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</si>
  <si>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</si>
  <si>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</si>
  <si>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</si>
  <si>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</si>
  <si>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</si>
  <si>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</si>
  <si>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</si>
  <si>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</si>
  <si>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</si>
  <si>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</si>
  <si>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</si>
  <si>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</si>
  <si>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</si>
  <si>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</si>
  <si>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</si>
  <si>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</si>
  <si>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</si>
  <si>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</si>
  <si>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</si>
  <si>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TT-20251102-01582</t>
  </si>
  <si>
    <t>KMS0594</t>
  </si>
  <si>
    <t xml:space="preserve">at site TS </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</si>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</sst>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300.80832685185305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45963.756752777779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45963.756752777779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45963.756752777779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45963.756752777779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45963.756752777779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45963.756752777779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45963.756752777779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45963.756752777779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45963.756752777779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45963.756752777779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45963.756752777779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45963.756752777779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45963.756752777779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45963.756752777779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45963.756752777779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45963.756752777779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45963.756752777779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45963.756752777779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45963.756752777779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45963.756752777779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45963.756752777779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45963.756752777779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45963.756752777779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45963.756752777779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45963.756752777779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45963.756752777779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45963.756752777779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45963.756752777779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45963.756752777779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45963.756752777779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45963.756752777779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45963.756752777779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45963.756752777779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45963.756752777779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45963.756752777779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45963.756752777779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45963.756752777779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45963.756752777779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45963.756752777779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45963.756752777779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45963.756752777779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45963.756752777779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45963.756752777779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45963.756752777779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45963.756752777779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45963.756752777779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45963.756752777779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45963.756752777779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45963.756752777779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45963.756752777779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45963.756752777779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45963.756752777779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45963.756752777779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45963.756752777779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45963.756752777779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45963.756752777779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45963.756752777779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45963.756752777779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45963.756752777779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45963.756752777779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45963.756752777779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45963.756752777779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45963.756752777779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45963.756752777779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45963.756752777779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45963.756752777779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45963.756752777779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45963.756752777779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45963.756752777779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45963.756752777779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45963.756752777779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45963.756752777779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45963.756752777779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45963.756752777779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45963.756752777779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45963.756752777779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45963.756752777779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45963.756752777779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45963.756752777779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45963.756752777779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45963.756752777779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45963.756752777779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45963.756752777779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45963.756752777779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45963.756752777779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45963.756752777779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45963.756752777779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45963.756752777779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45963.756752777779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45963.756752777779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45963.756752777779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45963.756752777779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45963.756752777779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45963.756752777779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45963.756752777779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45963.756752777779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45963.756752777779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45963.756752777779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45963.756752777779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45963.756752777779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45963.756752777779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45963.756752777779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45963.756752777779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45963.756752777779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45963.756752777779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45963.756752777779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45963.756752777779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45963.756752777779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45963.756752777779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45963.756752777779</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45963.756752777779</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138.75691481481772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5.0146694444483728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45963.756752777779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45963.756752777779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45963.756752777779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45963.756752777779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45963.756752777779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45963.756752777779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45963.756752777779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45963.756752777779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45963.756752777779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45963.756752777779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45963.756752777779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45963.756752777779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45963.756752777779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45963.756752777779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45963.756752777779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45963.756752777779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45963.756752777779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45963.756752777779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45963.756752777779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45963.756752777779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45963.756752777779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45963.756752777779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45963.756752777779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45963.756752777779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45963.756752777779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45963.756752777779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45963.756752777779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45963.756752777779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45963.756752777779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45963.756752777779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45963.756752777779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45963.756752777779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45963.756752777779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45963.756752777779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45963.756752777779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45963.756752777779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45963.756752777779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45963.756752777779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45963.756752777779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45963.756752777779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45963.756752777779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45963.756752777779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45963.756752777779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45963.756752777779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45963.756752777779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45963.756752777779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45963.756752777779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45963.756752777779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45963.756752777779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45963.756752777779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45963.756752777779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45963.756752777779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45963.756752777779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45963.756752777779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45963.756752777779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45963.756752777779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45963.756752777779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45963.756752777779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45963.756752777779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45963.756752777779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45963.756752777779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45963.756752777779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45963.756752777779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45963.756752777779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45963.756752777779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45963.756752777779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45963.756752777779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45963.756752777779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45963.756752777779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45963.756752777779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45963.756752777779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45963.756752777779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45963.756752777779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45963.756752777779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45963.756752777779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45963.756752777779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45963.756752777779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45963.756752777779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45963.756752777779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45963.756752777779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45963.756752777779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45963.756752777779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45963.756752777779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45963.756752777779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45963.756752777779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45963.756752777779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45963.756752777779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45963.756752777779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45963.756752777779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45963.756752777779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45963.756752777779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45963.756752777779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45963.756752777779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45963.756752777779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45963.756752777779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45963.756752777779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45963.756752777779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45963.756752777779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45963.756752777779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45963.756752777779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45963.756752777779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45963.756752777779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45963.756752777779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45963.756752777779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45963.756752777779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45963.756752777779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45963.756752777779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45963.756752777779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45963.756752777779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45963.756752777779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45963.756752777779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45963.756752777779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45963.756752777779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45963.756752777779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45963.756752777779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45963.756752777779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45963.756752777779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45963.756752777779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45963.756752777779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45963.756752777779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45963.756752777779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45963.756752777779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45963.756752777779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45963.756752777779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45963.756752777779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45963.756752777779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45963.756752777779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45963.756752777779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45963.756752777779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45963.756752777779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45963.756752777779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45963.756752777779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45963.756752777779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45963.756752777779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45963.756752777779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45963.756752777779</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45963.756752777779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45963.756752777779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45963.756752777779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45963.756752777779</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45963.756752777779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45963.756752777779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45963.756752777779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45963.756752777779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45963.756752777779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45963.756752777779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45963.756752777779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45963.756752777779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45963.756752777779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45963.756752777779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45963.756752777779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45963.756752777779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45963.756752777779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45963.756752777779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45963.756752777779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45963.756752777779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45963.756752777779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45963.756752777779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45963.756752777779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45963.756752777779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45963.756752777779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45963.756752777779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45963.756752777779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45963.756752777779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45963.756752777779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45963.756752777779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45963.756752777779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45963.756752777779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45963.756752777779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45963.756752777779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45963.756752777779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45963.756752777779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45963.756752777779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45963.756752777779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45963.756752777779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45963.756752777779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45963.756752777779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45963.756752777779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45963.756752777779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45963.756752777779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45963.756752777779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45963.756752777779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45963.756752777779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45963.756752777779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45963.756752777779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45963.756752777779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45963.756752777779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45963.756752777779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45963.756752777779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45963.756752777779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45963.756752777779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45963.756752777779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45963.756752777779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45963.756752777779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45963.756752777779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45963.756752777779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45963.756752777779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45963.756752777779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45963.756752777779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45963.756752777779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45963.756752777779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45963.756752777779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45963.756752777779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45963.756752777779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45963.756752777779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45963.756752777779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45963.756752777779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45963.756752777779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45963.756752777779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45963.756752777779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45963.756752777779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45963.756752777779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45963.756752777779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45963.756752777779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45963.756752777779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45963.756752777779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45963.756752777779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45963.756752777779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45963.756752777779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45963.756752777779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45963.756752777779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45963.756752777779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45963.756752777779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45963.756752777779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45963.756752777779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45963.756752777779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45963.756752777779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45963.756752777779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45963.756752777779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45963.756752777779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45963.756752777779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45963.756752777779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45963.756752777779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45963.756752777779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45963.756752777779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45963.756752777779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45963.756752777779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45963.756752777779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45963.756752777779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45963.756752777779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45963.756752777779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45963.756752777779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45963.756752777779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45963.756752777779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45963.756752777779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45963.756752777779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45963.756752777779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45963.756752777779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45963.756752777779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45963.756752777779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45963.756752777779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45963.756752777779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45963.756752777779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45963.756752777779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45963.756752777779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45963.756752777779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45963.756752777779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45963.756752777779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45963.756752777779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45963.756752777779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45963.756752777779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45963.756752777779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45963.756752777779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45963.756752777779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45963.756752777779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45963.756752777779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45963.756752777779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45963.756752777779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45963.756752777779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45963.756752777779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45963.756752777779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45963.756752777779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45963.756752777779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45963.756752777779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45963.756752777779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45963.756752777779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45963.756752777779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45963.756752777779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45963.756752777779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45963.756752777779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45963.756752777779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45963.756752777779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45963.756752777779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45963.756752777779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45963.756752777779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45963.756752777779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45963.756752777779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45963.756752777779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45963.756752777779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45963.756752777779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45963.756752777779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45963.756752777779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45963.756752777779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45963.756752777779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45963.756752777779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45963.756752777779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45963.756752777779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45963.756752777779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45963.756752777779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45963.756752777779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45963.756752777779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45963.756752777779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45963.756752777779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45963.756752777779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45963.756752777779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45963.756752777779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45963.756752777779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45963.756752777779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45963.756752777779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45963.756752777779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45963.756752777779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45963.756752777779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45963.756752777779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45963.756752777779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45963.756752777779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45963.756752777779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45963.756752777779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45963.756752777779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45963.756752777779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45963.756752777779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45963.756752777779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45963.756752777779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45963.756752777779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45963.756752777779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45963.756752777779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45963.756752777779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45963.756752777779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45963.756752777779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45963.756752777779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45963.756752777779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45963.756752777779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45963.756752777779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45963.756752777779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45963.756752777779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45963.756752777779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45963.756752777779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45963.756752777779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45963.756752777779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45963.756752777779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45963.756752777779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45963.756752777779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45963.756752777779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45963.756752777779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45963.756752777779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45963.756752777779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45963.756752777779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45963.756752777779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45963.756752777779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45963.756752777779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45963.756752777779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45963.756752777779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45963.756752777779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45963.756752777779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45963.756752777779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45963.756752777779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45963.756752777779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45963.756752777779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45963.756752777779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45963.756752777779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45963.756752777779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45963.756752777779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45963.756752777779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45963.756752777779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45963.756752777779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45963.756752777779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45963.756752777779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45963.756752777779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45963.756752777779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45963.756752777779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45963.756752777779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45963.756752777779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45963.756752777779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45963.756752777779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45963.756752777779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45963.756752777779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45963.756752777779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45963.756752777779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45963.756752777779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45963.756752777779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45963.756752777779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45963.756752777779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45963.756752777779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45963.756752777779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45963.756752777779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45963.756752777779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45963.756752777779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45963.756752777779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45963.756752777779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45963.756752777779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45963.756752777779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45963.756752777779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45963.756752777779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45963.756752777779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45963.756752777779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45963.756752777779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45963.756752777779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45963.756752777779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45963.756752777779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45963.756752777779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45963.756752777779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45963.756752777779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45963.756752777779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45963.756752777779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45963.756752777779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45963.756752777779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45963.756752777779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45963.756752777779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45963.756752777779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45963.756752777779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45963.756752777779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45963.756752777779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45963.756752777779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45963.756752777779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45963.756752777779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45963.756752777779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45963.756752777779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45963.756752777779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45963.756752777779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45963.756752777779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45963.756752777779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45963.756752777779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45963.756752777779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45963.756752777779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45963.756752777779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45963.756752777779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45963.756752777779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45963.756752777779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45963.756752777779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45963.756752777779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45963.756752777779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45963.756752777779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45963.756752777779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45963.756752777779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45963.756752777779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45963.756752777779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45963.756752777779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45963.756752777779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45963.756752777779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45963.756752777779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45963.756752777779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45963.756752777779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45963.756752777779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45963.756752777779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45963.756752777779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45963.756752777779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45963.756752777779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45963.756752777779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45963.756752777779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45963.756752777779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45963.756752777779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45963.756752777779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45963.756752777779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45963.756752777779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45963.756752777779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45963.756752777779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45963.756752777779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45963.756752777779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45963.756752777779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45963.756752777779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45963.756752777779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45963.756752777779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45963.756752777779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45963.756752777779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45963.756752777779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45963.756752777779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45963.756752777779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45963.756752777779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45963.756752777779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45963.756752777779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45963.756752777779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45963.756752777779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45963.756752777779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45963.756752777779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45963.756752777779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45963.756752777779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45963.756752777779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45963.756752777779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45963.756752777779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45963.756752777779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45963.756752777779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45963.756752777779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45963.756752777779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45963.756752777779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45963.756752777779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45963.756752777779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45963.756752777779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45963.756752777779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45963.756752777779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45963.756752777779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45963.756752777779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45963.756752777779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45963.756752777779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45963.756752777779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45963.756752777779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45963.756752777779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45963.756752777779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45963.756752777779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45963.756752777779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45963.756752777779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45963.756752777779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45963.756752777779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45963.756752777779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45963.756752777779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45963.756752777779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45963.756752777779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45963.756752777779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45963.756752777779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45963.756752777779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45963.756752777779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45963.756752777779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45963.756752777779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45963.756752777779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45963.756752777779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45963.756752777779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45963.756752777779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45963.756752777779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45963.756752777779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45963.756752777779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45963.756752777779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45963.756752777779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45963.756752777779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45963.756752777779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45963.756752777779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45963.756752777779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45963.756752777779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45963.756752777779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45963.756752777779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45963.756752777779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45963.756752777779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45963.756752777779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45963.756752777779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45963.756752777779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45963.756752777779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45963.756752777779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45963.756752777779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45963.756752777779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45963.756752777779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45963.756752777779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45963.756752777779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45963.756752777779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45963.756752777779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45963.756752777779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45963.756752777779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45963.756752777779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45963.756752777779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45963.756752777779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45963.756752777779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45963.756752777779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45963.756752777779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45963.756752777779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45963.756752777779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45963.756752777779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45963.756752777779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45963.756752777779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45963.756752777779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45963.756752777779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45963.756752777779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45963.756752777779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45963.756752777779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45963.756752777779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45963.756752777779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45963.756752777779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45963.756752777779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45963.756752777779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45963.756752777779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45963.756752777779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45963.756752777779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45963.756752777779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45963.756752777779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45963.756752777779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45963.756752777779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45963.756752777779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45963.756752777779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45963.756752777779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45963.756752777779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45963.756752777779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45963.756752777779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45963.756752777779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45963.756752777779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45963.756752777779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45963.756752777779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45963.756752777779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45963.756752777779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45963.756752777779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45963.756752777779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45963.756752777779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45963.756752777779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45963.756752777779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45963.756752777779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45963.756752777779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45963.756752777779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45963.756752777779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45963.756752777779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45963.756752777779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45963.756752777779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45963.756752777779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45963.756752777779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45963.756752777779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45963.756752777779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45963.756752777779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45963.756752777779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45963.756752777779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45963.756752777779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45963.756752777779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45963.756752777779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45963.756752777779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45963.756752777779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45963.756752777779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45963.756752777779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45963.756752777779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45963.756752777779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45963.756752777779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45963.756752777779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45963.756752777779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45963.756752777779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45963.756752777779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45963.756752777779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45963.756752777779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45963.756752777779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45963.756752777779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45963.756752777779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45963.756752777779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45963.756752777779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45963.756752777779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45963.756752777779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45963.756752777779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45963.756752777779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45963.756752777779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45963.756752777779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45963.756752777779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45963.756752777779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45963.756752777779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45963.756752777779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45963.756752777779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45963.756752777779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45963.756752777779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45963.756752777779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45963.756752777779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45963.756752777779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45963.756752777779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45963.756752777779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45963.756752777779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45963.756752777779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45963.756752777779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45963.756752777779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45963.756752777779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45963.756752777779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45963.756752777779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45963.756752777779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45963.756752777779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45963.756752777779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45963.756752777779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45963.756752777779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45963.756752777779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45963.756752777779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45963.756752777779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45963.756752777779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45963.756752777779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45963.756752777779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45963.756752777779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45963.756752777779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45963.756752777779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45963.756752777779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45963.756752777779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45963.756752777779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45963.756752777779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45963.756752777779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45963.756752777779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45963.756752777779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45963.756752777779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45963.756752777779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45963.756752777779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45963.756752777779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45963.756752777779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45963.756752777779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45963.756752777779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45963.756752777779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45963.756752777779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45963.756752777779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45963.756752777779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45963.756752777779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45963.756752777779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45963.756752777779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45963.756752777779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45963.756752777779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45963.756752777779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45963.756752777779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45963.756752777779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45963.756752777779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45963.756752777779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45963.756752777779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45963.756752777779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45963.756752777779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45963.756752777779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45963.756752777779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45963.756752777779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45963.756752777779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45963.756752777779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45963.756752777779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45963.756752777779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45963.756752777779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45963.756752777779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45963.756752777779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45963.756752777779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45963.756752777779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45963.756752777779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45963.756752777779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45963.756752777779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45963.756752777779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45963.756752777779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45963.756752777779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45963.756752777779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45963.756752777779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45963.756752777779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45963.756752777779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45963.756752777779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45963.756752777779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45963.756752777779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45963.756752777779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45963.756752777779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45963.756752777779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45963.756752777779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45963.756752777779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45963.756752777779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45963.756752777779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45963.756752777779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45963.756752777779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45963.756752777779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45963.756752777779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45963.756752777779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45963.756752777779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45963.756752777779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45963.756752777779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45963.756752777779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45963.756752777779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45963.756752777779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45963.756752777779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45963.756752777779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45963.756752777779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45963.756752777779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45963.756752777779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45963.756752777779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45963.756752777779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45963.756752777779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45963.756752777779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45963.756752777779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45963.756752777779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45963.756752777779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45963.756752777779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45963.756752777779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45963.756752777779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45963.756752777779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45963.756752777779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45963.756752777779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45963.756752777779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45963.756752777779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45963.756752777779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45963.756752777779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45963.756752777779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45963.756752777779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45963.756752777779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45963.756752777779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45963.756752777779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45963.756752777779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45963.756752777779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45963.756752777779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45963.756752777779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45963.756752777779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45963.756752777779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45963.756752777779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45963.756752777779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45963.756752777779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45963.756752777779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45963.756752777779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45963.756752777779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45963.756752777779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45963.756752777779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45963.756752777779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45963.756752777779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45963.756752777779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45963.756752777779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45963.756752777779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45963.756752777779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45963.756752777779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45963.756752777779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45963.756752777779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45963.756752777779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45963.756752777779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45963.756752777779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45963.756752777779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45963.756752777779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45963.756752777779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45963.756752777779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45963.756752777779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45963.756752777779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45963.756752777779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45963.756752777779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45963.756752777779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45963.756752777779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45963.756752777779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45963.756752777779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45963.756752777779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45963.756752777779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45963.756752777779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45963.756752777779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45963.756752777779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45963.756752777779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45963.756752777779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45963.756752777779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45963.756752777779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45963.756752777779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45963.756752777779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45963.756752777779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45963.756752777779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45963.756752777779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45963.756752777779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45963.756752777779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45963.756752777779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45963.756752777779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45963.756752777779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45963.756752777779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45963.756752777779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45963.756752777779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45963.756752777779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45963.756752777779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45963.756752777779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45963.756752777779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45963.756752777779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45963.756752777779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45963.756752777779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45963.756752777779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45963.756752777779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45963.756752777779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45963.756752777779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45963.756752777779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45963.756752777779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45963.756752777779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45963.756752777779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45963.756752777779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45963.756752777779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45963.756752777779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45963.756752777779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45963.756752777779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45963.756752777779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45963.756752777779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45963.756752777779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45963.756752777779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45963.756752777779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45963.756752777779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45963.756752777779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45963.756752777779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45963.756752777779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45963.756752777779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45963.756752777779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45963.756752777779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45963.756752777779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45963.756752777779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45963.756752777779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45963.756752777779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45963.756752777779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45963.756752777779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45963.756752777779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45963.756752777779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45963.756752777779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45963.756752777779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45963.756752777779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45963.756752777779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45963.756752777779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45963.756752777779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45963.756752777779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45963.756752777779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45963.756752777779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45963.756752777779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45963.756752777779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45963.756752777779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45963.756752777779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45963.756752777779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45963.756752777779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45963.756752777779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45963.756752777779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45963.756752777779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45963.756752777779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45963.756752777779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45963.756752777779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45963.756752777779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45963.756752777779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45963.756752777779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45963.756752777779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45963.756752777779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45963.756752777779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45963.756752777779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45963.756752777779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45963.756752777779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45963.756752777779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45963.756752777779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45963.756752777779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45963.756752777779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45963.756752777779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45963.756752777779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45963.756752777779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45963.756752777779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45963.756752777779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45963.756752777779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45963.756752777779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45963.756752777779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45963.756752777779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45963.756752777779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45963.756752777779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45963.756752777779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45963.756752777779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45963.756752777779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45963.756752777779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45963.756752777779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45963.756752777779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45963.756752777779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45963.756752777779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45963.756752777779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45963.756752777779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45963.756752777779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45963.756752777779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45963.756752777779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45963.756752777779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45963.756752777779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45963.756752777779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45963.756752777779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45963.756752777779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45963.756752777779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45963.756752777779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45963.756752777779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45963.756752777779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45963.756752777779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45963.756752777779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45963.756752777779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45963.756752777779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45963.756752777779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45963.756752777779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45963.756752777779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45963.756752777779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45963.756752777779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45963.756752777779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45963.756752777779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45963.756752777779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45963.756752777779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45963.756752777779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45963.756752777779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45963.756752777779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45963.756752777779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45963.756752777779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45963.756752777779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45963.756752777779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45963.756752777779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45963.756752777779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45963.756752777779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45963.756752777779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45963.756752777779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45963.756752777779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45963.756752777779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45963.756752777779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45963.756752777779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45963.756752777779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45963.756752777779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45963.756752777779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45963.756752777779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45963.756752777779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45963.756752777779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45963.756752777779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45963.756752777779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45963.756752777779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45963.756752777779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45963.756752777779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45963.756752777779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45963.756752777779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45963.756752777779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45963.756752777779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45963.756752777779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45963.756752777779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45963.756752777779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45963.756752777779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45963.756752777779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45963.756752777779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45963.756752777779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45963.756752777779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45963.756752777779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45963.756752777779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45963.756752777779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45963.756752777779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45963.756752777779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45963.756752777779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45963.756752777779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45963.756752777779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45963.756752777779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45963.756752777779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45963.756752777779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45963.756752777779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45963.756752777779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45963.756752777779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45963.756752777779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45963.756752777779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45963.756752777779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45963.756752777779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45963.756752777779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45963.756752777779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45963.756752777779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45963.756752777779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45963.756752777779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45963.756752777779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45963.756752777779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45963.756752777779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45963.756752777779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45963.756752777779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45963.756752777779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45963.756752777779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45963.756752777779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45963.756752777779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45963.756752777779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45963.756752777779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45963.756752777779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45963.756752777779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45963.756752777779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45963.756752777779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45963.756752777779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45963.756752777779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45963.756752777779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45963.756752777779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45963.756752777779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45963.756752777779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45963.756752777779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45963.756752777779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45963.756752777779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45963.756752777779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45963.756752777779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45963.756752777779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45963.756752777779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45963.756752777779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45963.756752777779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45963.756752777779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45963.756752777779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45963.756752777779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45963.756752777779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45963.756752777779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45963.756752777779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45963.756752777779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45963.756752777779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45963.756752777779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45963.756752777779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45963.756752777779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45963.756752777779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45963.756752777779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45963.756752777779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45963.756752777779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45963.756752777779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45963.756752777779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45963.756752777779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45963.756752777779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45963.756752777779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45963.756752777779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45963.756752777779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45963.756752777779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45963.756752777779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45963.756752777779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45963.756752777779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45963.756752777779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45963.756752777779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45963.756752777779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45963.756752777779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45963.756752777779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45963.756752777779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45963.756752777779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45963.756752777779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45963.756752777779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45963.756752777779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45963.756752777779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45963.756752777779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45963.756752777779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45963.756752777779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45963.756752777779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45963.756752777779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45963.756752777779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45963.756752777779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45963.756752777779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45963.756752777779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45963.756752777779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45963.756752777779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45963.756752777779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45963.756752777779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45963.756752777779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45963.756752777779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45963.756752777779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45963.756752777779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45963.756752777779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45963.756752777779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45963.756752777779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45963.756752777779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45963.756752777779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45963.756752777779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45963.756752777779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45963.756752777779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45963.756752777779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45963.756752777779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45963.756752777779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45963.756752777779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45963.756752777779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45963.756752777779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45963.756752777779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45963.756752777779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45963.756752777779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45963.756752777779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45963.756752777779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45963.756752777779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45963.756752777779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45963.756752777779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45963.756752777779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45963.756752777779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45963.756752777779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45963.756752777779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45963.756752777779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45963.756752777779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45963.756752777779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45963.756752777779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45963.756752777779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45963.756752777779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45963.756752777779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45963.756752777779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45963.756752777779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45963.756752777779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45963.756752777779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45963.756752777779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45963.756752777779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45963.756752777779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45963.756752777779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45963.756752777779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45963.756752777779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45963.756752777779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45963.756752777779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45963.756752777779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45963.756752777779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45963.756752777779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45963.756752777779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45963.756752777779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45963.756752777779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45963.756752777779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45963.756752777779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45963.756752777779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45963.756752777779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45963.756752777779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45963.756752777779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45963.756752777779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45963.756752777779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45963.756752777779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45963.756752777779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45963.756752777779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45963.756752777779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45963.756752777779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45963.756752777779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45963.756752777779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45963.756752777779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45963.756752777779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45963.756752777779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45963.756752777779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45963.756752777779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45963.756752777779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45963.756752777779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45963.756752777779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45963.756752777779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45963.756752777779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45963.756752777779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45963.756752777779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45963.756752777779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45963.756752777779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45963.756752777779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45963.756752777779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45963.756752777779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45963.756752777779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45963.756752777779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45963.756752777779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45963.756752777779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45963.756752777779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45963.756752777779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45963.756752777779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45963.756752777779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45963.756752777779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45963.756752777779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45963.756752777779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45963.756752777779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45963.756752777779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45963.756752777779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45963.756752777779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45963.756752777779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45963.756752777779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45963.756752777779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45963.756752777779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45963.756752777779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45963.756752777779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45963.756752777779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45963.756752777779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45963.756752777779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45963.756752777779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45963.756752777779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45963.756752777779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45963.756752777779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45963.756752777779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45963.756752777779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45963.756752777779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45963.756752777779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45963.756752777779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45963.756752777779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45963.756752777779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45963.756752777779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45963.756752777779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45963.756752777779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45963.756752777779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45963.756752777779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G8" sqref="G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260.27603518518299</v>
      </c>
      <c r="H2" s="98">
        <v>45703.474768518521</v>
      </c>
      <c r="I2" s="98" t="str">
        <f>IFERROR(VLOOKUP(D2,DB!A:F,6,0),"")</f>
        <v>SCECO</v>
      </c>
      <c r="J2" s="98" t="str">
        <f>IFERROR(VLOOKUP(D2,DB!A:G,7,0),"")</f>
        <v>Dead</v>
      </c>
      <c r="K2" s="100" t="s">
        <v>39108</v>
      </c>
      <c r="L2" s="93" t="str">
        <f>IFERROR(VLOOKUP(D2,DB!A:I,9,0),"")</f>
        <v>Latis</v>
      </c>
    </row>
    <row r="3" spans="1:16" ht="15" customHeight="1">
      <c r="A3" s="118"/>
      <c r="B3" s="118" t="str">
        <f>IFERROR(VLOOKUP(D3,DB!A:K,11,0),"")</f>
        <v/>
      </c>
      <c r="C3" s="119"/>
      <c r="D3" s="120"/>
      <c r="E3" s="97" t="s">
        <v>39021</v>
      </c>
      <c r="F3" s="122"/>
      <c r="G3" s="123">
        <f ca="1">IFERROR(NOW()-F3,"")</f>
        <v>45963.756752777779</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45963.756752777779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45963.756752777779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45963.756752777779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45963.756752777779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45963.756752777779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45963.756752777779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45963.756752777779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45963.756752777779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45963.756752777779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45963.756752777779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45963.756752777779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45963.756752777779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45963.756752777779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45963.756752777779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45963.756752777779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45963.756752777779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45963.756752777779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45963.756752777779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45963.756752777779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45963.756752777779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45963.756752777779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45963.756752777779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45963.756752777779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45963.756752777779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45963.756752777779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45963.756752777779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45963.756752777779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45963.756752777779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45963.756752777779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45963.756752777779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45963.756752777779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45963.756752777779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45963.756752777779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45963.756752777779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45963.756752777779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45963.756752777779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45963.756752777779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45963.756752777779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45963.756752777779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45963.756752777779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45963.756752777779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45963.756752777779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45963.756752777779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45963.756752777779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45963.756752777779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45963.756752777779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45963.756752777779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45963.756752777779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45963.756752777779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45963.756752777779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45963.756752777779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45963.756752777779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45963.756752777779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45963.756752777779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45963.756752777779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45963.756752777779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45963.756752777779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45963.756752777779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45963.756752777779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45963.756752777779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45963.756752777779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45963.756752777779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45963.756752777779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45963.756752777779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45963.756752777779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45963.756752777779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45963.756752777779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45963.756752777779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45963.756752777779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45963.756752777779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45963.756752777779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45963.756752777779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45963.756752777779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45963.756752777779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45963.756752777779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45963.756752777779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45963.756752777779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45963.756752777779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45963.756752777779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45963.756752777779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45963.756752777779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45963.756752777779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45963.756752777779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45963.756752777779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45963.756752777779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45963.756752777779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45963.756752777779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45963.756752777779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45963.756752777779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45963.756752777779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45963.756752777779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45963.756752777779</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45963.756752777779</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39109</v>
      </c>
      <c r="B2" s="37" t="str">
        <f>IFERROR(VLOOKUP(D2,DB!A:K,11,0),"")</f>
        <v>R5</v>
      </c>
      <c r="C2" s="37">
        <v>3</v>
      </c>
      <c r="D2" s="117" t="s">
        <v>36011</v>
      </c>
      <c r="E2" s="37" t="s">
        <v>39021</v>
      </c>
      <c r="F2" s="38">
        <v>45891.832060185188</v>
      </c>
      <c r="G2" s="143">
        <f ca="1">IFERROR(NOW()-F2,"")</f>
        <v>71.924692592590873</v>
      </c>
      <c r="H2" s="38">
        <v>45891.790393518517</v>
      </c>
      <c r="I2" s="37" t="str">
        <f>IFERROR(VLOOKUP(D2,DB!A:F,6,0),"")</f>
        <v>Generator-SG</v>
      </c>
      <c r="J2" s="37" t="str">
        <f>IFERROR(VLOOKUP(D2,DB!A:G,7,0),"")</f>
        <v>Vandalized</v>
      </c>
      <c r="K2" s="37" t="s">
        <v>39110</v>
      </c>
      <c r="L2" s="37" t="str">
        <f>IFERROR(VLOOKUP(D2,DB!A:I,9,0),"")</f>
        <v>Latis</v>
      </c>
      <c r="M2" s="116"/>
    </row>
    <row r="3" spans="1:13" ht="30.75">
      <c r="A3" s="37" t="s">
        <v>39111</v>
      </c>
      <c r="B3" s="37" t="str">
        <f>IFERROR(VLOOKUP(D3,DB!A:K,11,0),"")</f>
        <v>R5</v>
      </c>
      <c r="C3" s="37">
        <v>1</v>
      </c>
      <c r="D3" s="37" t="s">
        <v>33268</v>
      </c>
      <c r="E3" s="37" t="s">
        <v>39100</v>
      </c>
      <c r="F3" s="38">
        <v>45926.188877314817</v>
      </c>
      <c r="G3" s="143">
        <f t="shared" ref="G3" ca="1" si="0">IFERROR(NOW()-F3,"")</f>
        <v>37.567875462962547</v>
      </c>
      <c r="H3" s="38">
        <v>45926.158159722225</v>
      </c>
      <c r="I3" s="37" t="str">
        <f>IFERROR(VLOOKUP(D3,DB!A:F,6,0),"")</f>
        <v>SCECO</v>
      </c>
      <c r="J3" s="37" t="str">
        <f>IFERROR(VLOOKUP(D3,DB!A:G,7,0),"")</f>
        <v>Good</v>
      </c>
      <c r="K3" s="37" t="s">
        <v>39112</v>
      </c>
      <c r="L3" s="37" t="str">
        <f>IFERROR(VLOOKUP(D3,DB!A:I,9,0),"")</f>
        <v>Latis</v>
      </c>
      <c r="M3" s="116"/>
    </row>
    <row r="4" spans="1:13" ht="48" customHeight="1">
      <c r="A4" s="151" t="s">
        <v>39113</v>
      </c>
      <c r="B4" s="151" t="str">
        <f>IFERROR(VLOOKUP(D4,DB!A:K,11,0),"")</f>
        <v>R5</v>
      </c>
      <c r="C4" s="151">
        <v>1</v>
      </c>
      <c r="D4" s="151" t="s">
        <v>34758</v>
      </c>
      <c r="E4" s="151" t="s">
        <v>39100</v>
      </c>
      <c r="F4" s="152">
        <v>45948.661111111112</v>
      </c>
      <c r="G4" s="153">
        <f ca="1">IFERROR(NOW()-F4,"")</f>
        <v>15.095641666666779</v>
      </c>
      <c r="H4" s="152">
        <v>45948.661111111112</v>
      </c>
      <c r="I4" s="151" t="str">
        <f>IFERROR(VLOOKUP(D4,DB!A:F,6,0),"")</f>
        <v>SCECO</v>
      </c>
      <c r="J4" s="151" t="str">
        <f>IFERROR(VLOOKUP(D4,DB!A:G,7,0),"")</f>
        <v>Dead</v>
      </c>
      <c r="K4" s="151" t="s">
        <v>39114</v>
      </c>
      <c r="L4" s="151" t="str">
        <f>IFERROR(VLOOKUP(D4,DB!A:I,9,0),"")</f>
        <v>Latis</v>
      </c>
    </row>
    <row r="5" spans="1:13" ht="15">
      <c r="A5" s="151"/>
      <c r="B5" s="151" t="str">
        <f>IFERROR(VLOOKUP(D5,DB!A:K,11,0),"")</f>
        <v/>
      </c>
      <c r="C5" s="151"/>
      <c r="D5" s="151"/>
      <c r="E5" s="151"/>
      <c r="F5" s="152"/>
      <c r="G5" s="153">
        <f ca="1">IFERROR(NOW()-F5,"")</f>
        <v>45963.756752777779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45963.756752777779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45963.756752777779</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45963.756752777779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45963.756752777779</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45963.756752777779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45963.756752777779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45963.756752777779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45963.756752777779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45963.756752777779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45963.756752777779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45963.756752777779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45963.756752777779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45963.756752777779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45963.756752777779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45963.756752777779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45963.756752777779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45963.756752777779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45963.756752777779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45963.756752777779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45963.756752777779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45963.756752777779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45963.756752777779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45963.756752777779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45963.756752777779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45963.756752777779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45963.756752777779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45963.756752777779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45963.756752777779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45963.756752777779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45963.756752777779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45963.756752777779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45963.756752777779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45963.756752777779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45963.756752777779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45963.756752777779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45963.756752777779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45963.756752777779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45963.756752777779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45963.756752777779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45963.756752777779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45963.756752777779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45963.756752777779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45963.756752777779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45963.756752777779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45963.756752777779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45963.756752777779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45963.756752777779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45963.756752777779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45963.756752777779</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45963.756752777779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45963.756752777779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45963.756752777779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45963.756752777779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45963.756752777779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45963.756752777779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45963.756752777779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45963.756752777779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45963.756752777779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45963.756752777779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45963.756752777779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45963.756752777779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45963.756752777779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45963.756752777779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45963.756752777779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45963.756752777779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45963.756752777779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45963.756752777779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45963.756752777779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45963.756752777779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45963.756752777779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45963.756752777779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45963.756752777779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45963.756752777779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45963.756752777779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45963.756752777779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45963.756752777779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45963.756752777779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45963.756752777779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45963.756752777779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45963.756752777779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45963.756752777779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45963.756752777779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45963.756752777779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45963.756752777779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45963.756752777779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45963.756752777779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45963.756752777779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45963.756752777779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45963.756752777779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45963.756752777779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45963.756752777779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45963.756752777779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45963.756752777779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45963.756752777779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45963.756752777779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45963.756752777779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45963.756752777779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45963.756752777779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45963.756752777779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45963.756752777779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45963.756752777779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45963.756752777779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45963.756752777779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45963.756752777779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45963.756752777779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45963.756752777779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45963.756752777779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45963.756752777779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45963.756752777779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45963.756752777779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45963.756752777779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45963.756752777779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45963.756752777779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45963.756752777779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45963.756752777779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45963.756752777779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45963.756752777779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45963.756752777779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45963.756752777779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45963.756752777779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45963.756752777779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45963.756752777779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45963.756752777779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45963.756752777779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45963.756752777779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45963.756752777779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45963.756752777779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45963.756752777779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45963.756752777779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45963.756752777779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45963.756752777779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45963.756752777779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45963.756752777779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45963.756752777779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45963.756752777779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45963.756752777779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45963.756752777779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45963.756752777779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45963.756752777779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45963.756752777779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45963.756752777779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45963.756752777779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45963.756752777779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45963.756752777779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45963.756752777779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45963.756752777779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45963.756752777779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45963.756752777779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45963.756752777779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45963.756752777779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45963.756752777779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45963.756752777779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45963.756752777779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45963.756752777779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45963.756752777779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45963.756752777779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45963.756752777779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45963.756752777779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45963.756752777779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45963.756752777779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45963.756752777779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45963.756752777779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45963.756752777779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45963.756752777779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45963.756752777779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45963.756752777779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45963.756752777779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45963.756752777779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45963.756752777779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45963.756752777779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45963.756752777779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45963.756752777779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45963.756752777779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45963.756752777779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45963.756752777779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45963.756752777779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45963.756752777779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45963.756752777779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45963.756752777779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45963.756752777779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45963.756752777779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45963.756752777779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45963.756752777779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45963.756752777779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45963.756752777779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45963.756752777779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45963.756752777779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45963.756752777779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45963.756752777779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45963.756752777779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45963.756752777779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45963.756752777779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45963.756752777779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45963.756752777779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45963.756752777779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45963.756752777779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45963.756752777779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45963.756752777779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45963.756752777779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45963.756752777779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45963.756752777779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45963.756752777779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45963.756752777779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45963.756752777779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45963.756752777779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45963.756752777779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45963.756752777779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45963.756752777779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45963.756752777779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45963.756752777779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45963.756752777779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45963.756752777779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45963.756752777779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45963.756752777779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45963.756752777779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45963.756752777779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45963.756752777779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45963.756752777779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45963.756752777779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45963.756752777779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45963.756752777779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45963.756752777779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45963.756752777779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45963.756752777779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45963.756752777779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45963.756752777779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45963.756752777779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45963.756752777779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45963.756752777779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45963.756752777779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45963.756752777779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45963.756752777779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45963.756752777779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45963.756752777779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45963.756752777779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45963.756752777779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45963.756752777779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45963.756752777779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45963.756752777779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45963.756752777779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45963.756752777779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45963.756752777779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45963.756752777779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45963.756752777779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45963.756752777779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45963.756752777779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45963.756752777779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45963.756752777779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45963.756752777779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45963.756752777779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45963.756752777779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45963.756752777779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45963.756752777779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45963.756752777779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45963.756752777779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45963.756752777779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45963.756752777779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45963.756752777779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45963.756752777779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45963.756752777779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45963.756752777779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45963.756752777779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45963.756752777779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45963.756752777779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45963.756752777779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45963.756752777779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45963.756752777779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45963.756752777779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45963.756752777779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45963.756752777779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45963.756752777779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45963.756752777779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45963.756752777779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45963.756752777779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45963.756752777779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45963.756752777779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45963.756752777779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45963.756752777779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45963.756752777779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45963.756752777779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45963.756752777779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45963.756752777779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45963.756752777779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45963.756752777779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45963.756752777779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45963.756752777779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45963.756752777779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45963.756752777779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45963.756752777779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45963.756752777779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45963.756752777779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45963.756752777779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45963.756752777779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45963.756752777779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45963.756752777779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45963.756752777779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45963.756752777779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45963.756752777779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45963.756752777779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45963.756752777779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45963.756752777779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45963.756752777779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45963.756752777779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45963.756752777779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45963.756752777779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45963.756752777779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45963.756752777779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45963.756752777779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45963.756752777779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45963.756752777779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45963.756752777779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45963.756752777779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45963.756752777779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45963.756752777779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45963.756752777779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45963.756752777779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45963.756752777779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45963.756752777779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45963.756752777779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45963.756752777779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45963.756752777779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45963.756752777779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45963.756752777779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45963.756752777779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45963.756752777779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45963.756752777779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45963.756752777779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45963.756752777779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45963.756752777779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45963.756752777779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45963.756752777779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45963.756752777779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45963.756752777779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45963.756752777779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45963.756752777779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45963.756752777779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45963.756752777779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45963.756752777779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45963.756752777779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45963.756752777779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45963.756752777779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45963.756752777779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45963.756752777779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45963.756752777779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45963.756752777779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45963.756752777779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45963.756752777779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45963.756752777779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45963.756752777779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45963.756752777779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45963.756752777779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45963.756752777779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45963.756752777779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45963.756752777779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45963.756752777779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45963.756752777779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45963.756752777779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45963.756752777779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45963.756752777779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45963.756752777779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45963.756752777779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45963.756752777779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45963.756752777779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45963.756752777779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45963.756752777779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45963.756752777779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45963.756752777779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45963.756752777779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45963.756752777779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45963.756752777779</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5"/>
  <sheetViews>
    <sheetView tabSelected="1"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39115</v>
      </c>
      <c r="B2" s="102" t="str">
        <f>IFERROR(VLOOKUP(D2,DB!A:K,11,0),"")</f>
        <v>R6</v>
      </c>
      <c r="C2" s="104">
        <v>1</v>
      </c>
      <c r="D2" s="102" t="s">
        <v>34850</v>
      </c>
      <c r="E2" s="102" t="s">
        <v>39116</v>
      </c>
      <c r="F2" s="106">
        <v>45963.62945601852</v>
      </c>
      <c r="G2" s="76">
        <f ca="1">IFERROR(NOW()-F2,"-")</f>
        <v>0.12729675925947959</v>
      </c>
      <c r="H2" s="106">
        <v>45963.634062500001</v>
      </c>
      <c r="I2" s="102" t="str">
        <f>IFERROR(VLOOKUP(D2,DB!A:F,6,0),"")</f>
        <v>SCECO</v>
      </c>
      <c r="J2" s="169" t="str">
        <f>IFERROR(VLOOKUP(D2,DB!A:G,7,0),"")</f>
        <v>In progress</v>
      </c>
      <c r="K2" s="107" t="s">
        <v>39117</v>
      </c>
      <c r="L2" s="108" t="str">
        <f>IFERROR(VLOOKUP(D2,DB!A:I,9,0),"")</f>
        <v>Latis</v>
      </c>
    </row>
    <row r="3" spans="1:16383" ht="31.5" customHeight="1">
      <c r="A3" s="168" t="s">
        <v>39118</v>
      </c>
      <c r="B3" s="169" t="s">
        <v>5398</v>
      </c>
      <c r="C3" s="170">
        <v>1</v>
      </c>
      <c r="D3" s="169" t="s">
        <v>39119</v>
      </c>
      <c r="E3" s="102" t="s">
        <v>39021</v>
      </c>
      <c r="F3" s="171">
        <v>45963.66202546296</v>
      </c>
      <c r="G3" s="115">
        <f ca="1">IFERROR(NOW()-F3,"-")</f>
        <v>9.4727314819465391E-2</v>
      </c>
      <c r="H3" s="171">
        <v>45963.656076388892</v>
      </c>
      <c r="I3" s="169" t="str">
        <f>IFERROR(VLOOKUP(D3,DB!A:F,6,0),"")</f>
        <v/>
      </c>
      <c r="J3" s="169" t="str">
        <f>IFERROR(VLOOKUP(D3,DB!A:G,7,0),"")</f>
        <v/>
      </c>
      <c r="K3" s="172" t="s">
        <v>39120</v>
      </c>
      <c r="L3" s="173" t="s">
        <v>39121</v>
      </c>
    </row>
    <row r="4" spans="1:16383" ht="31.5" customHeight="1">
      <c r="A4" s="168"/>
      <c r="B4" s="169" t="str">
        <f>IFERROR(VLOOKUP(D4,DB!A:K,11,0),"")</f>
        <v/>
      </c>
      <c r="C4" s="170"/>
      <c r="D4" s="169"/>
      <c r="E4" s="102"/>
      <c r="F4" s="171"/>
      <c r="G4" s="115">
        <f t="shared" ref="G4:G25" ca="1" si="0">IFERROR(NOW()-F4,"-")</f>
        <v>45963.756752777779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45963.756752777779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45963.756752777779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45963.756752777779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45963.756752777779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45963.756752777779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45963.756752777779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45963.756752777779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45963.756752777779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45963.756752777779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45963.756752777779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45963.756752777779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45963.756752777779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45963.756752777779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45963.756752777779</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45963.756752777779</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45963.756752777779</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45963.756752777779</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45963.756752777779</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45963.756752777779</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45963.756752777779</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45963.756752777779</v>
      </c>
      <c r="H25" s="171"/>
      <c r="I25" s="169" t="str">
        <f>IFERROR(VLOOKUP(D25,DB!A:F,6,0),"")</f>
        <v/>
      </c>
      <c r="J25" s="169" t="str">
        <f>IFERROR(VLOOKUP(D25,DB!A:G,7,0),"")</f>
        <v/>
      </c>
      <c r="K25" s="172"/>
      <c r="L25" s="173" t="str">
        <f>IFERROR(VLOOKUP(D25,DB!A:I,9,0),"")</f>
        <v/>
      </c>
    </row>
    <row r="26" spans="1:12" ht="31.5" customHeight="1">
      <c r="A26" s="103"/>
      <c r="B26" s="102" t="str">
        <f>IFERROR(VLOOKUP(D26,DB!A:K,11,0),"")</f>
        <v/>
      </c>
      <c r="C26" s="104"/>
      <c r="D26" s="102"/>
      <c r="E26" s="105"/>
      <c r="F26" s="106"/>
      <c r="G26" s="76">
        <f ca="1">IFERROR(NOW()-F26,"-")</f>
        <v>45963.756752777779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45963.756752777779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45963.756752777779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45963.756752777779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45963.756752777779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45963.756752777779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45963.756752777779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45963.756752777779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45963.756752777779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45963.756752777779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45963.756752777779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45963.756752777779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45963.756752777779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45963.756752777779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45963.756752777779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45963.756752777779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45963.756752777779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45963.756752777779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45963.756752777779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45963.756752777779</v>
      </c>
      <c r="H45" s="106"/>
      <c r="I45" s="102" t="str">
        <f>IFERROR(VLOOKUP(D45,DB!A:F,6,0),"")</f>
        <v/>
      </c>
      <c r="J45" s="101" t="str">
        <f>IFERROR(VLOOKUP(D45,DB!A:G,7,0),"")</f>
        <v/>
      </c>
      <c r="K45" s="107"/>
      <c r="L45" s="108" t="str">
        <f>IFERROR(VLOOKUP(D45,DB!A:I,9,0),"")</f>
        <v/>
      </c>
    </row>
  </sheetData>
  <dataValidations count="2">
    <dataValidation allowBlank="1" showInputMessage="1" showErrorMessage="1" sqref="E1" xr:uid="{380493DB-286A-4683-AF55-C78F04945A49}"/>
    <dataValidation type="list" allowBlank="1" showInputMessage="1" showErrorMessage="1" sqref="E4:E45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2025-11-02T15:11:45Z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