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101" documentId="120_S{2AC9BD13-BADA-5192-A53E-5A8FF88502F6}" xr6:coauthVersionLast="47" xr6:coauthVersionMax="47" xr10:uidLastSave="{FDD8876F-6889-4D2C-9278-3935E72B41DA}"/>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16" i="1"/>
  <c r="G16" i="1"/>
  <c r="I16" i="1"/>
  <c r="J16" i="1"/>
  <c r="L16" i="1"/>
  <c r="B17" i="1"/>
  <c r="G17" i="1"/>
  <c r="I17" i="1"/>
  <c r="J17" i="1"/>
  <c r="L17" i="1"/>
  <c r="B18" i="1"/>
  <c r="G18" i="1"/>
  <c r="I18" i="1"/>
  <c r="J18" i="1"/>
  <c r="L1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<sst xmlns="http://schemas.openxmlformats.org/spreadsheetml/2006/main" count="180292" uniqueCount="39127">
  <si>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</si>
  <si>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</si>
  <si>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</si>
  <si>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</si>
  <si>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</si>
  <si>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</si>
  <si>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</si>
  <si>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</si>
  <si>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</si>
  <si>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</si>
  <si>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</si>
  <si>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</si>
  <si>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</si>
  <si>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</si>
  <si>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</si>
  <si>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</si>
  <si>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</si>
  <si>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</si>
  <si>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</si>
  <si>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</si>
  <si>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</si>
  <si>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</si>
  <si>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</si>
  <si>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</si>
  <si>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</si>
  <si>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</si>
  <si>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</si>
  <si>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</si>
  <si>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</si>
  <si>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</si>
  <si>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</si>
  <si>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</si>
  <si>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</si>
  <si>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</si>
  <si>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</si>
  <si>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</si>
  <si>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</si>
  <si>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</si>
  <si>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</si>
  <si>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</si>
  <si>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</si>
  <si>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</si>
  <si>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</si>
  <si>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</si>
  <si>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</si>
  <si>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</si>
  <si>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</si>
  <si>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</si>
  <si>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</si>
  <si>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</si>
  <si>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</si>
  <si>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</si>
  <si>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</si>
  <si>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</si>
  <si>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</si>
  <si>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</si>
  <si>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</si>
  <si>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</si>
  <si>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</si>
  <si>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</si>
  <si>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</si>
  <si>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</si>
  <si>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</si>
  <si>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</si>
  <si>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</si>
  <si>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</si>
  <si>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</si>
  <si>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</si>
  <si>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</si>
  <si>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</si>
  <si>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</si>
  <si>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</si>
  <si>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</si>
  <si>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</si>
  <si>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</si>
  <si>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</si>
  <si>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</si>
  <si>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</si>
  <si>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</si>
  <si>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</si>
  <si>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</si>
  <si>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</si>
  <si>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</si>
  <si>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</si>
  <si>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</si>
  <si>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</si>
  <si>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</si>
  <si>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</si>
  <si>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</si>
  <si>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</si>
  <si>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</si>
  <si>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</si>
  <si>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</si>
  <si>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</si>
  <si>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</si>
  <si>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</si>
  <si>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</si>
  <si>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</si>
  <si>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</si>
  <si>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</si>
  <si>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</si>
  <si>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</si>
  <si>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</si>
  <si>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</si>
  <si>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</si>
  <si>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</si>
  <si>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</si>
  <si>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</si>
  <si>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</si>
  <si>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</si>
  <si>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</si>
  <si>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</si>
  <si>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</si>
  <si>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</si>
  <si>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</si>
  <si>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</si>
  <si>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</si>
  <si>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</si>
  <si>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</si>
  <si>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</si>
  <si>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</si>
  <si>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</si>
  <si>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</si>
  <si>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</si>
  <si>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</si>
  <si>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</si>
  <si>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</si>
  <si>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</si>
  <si>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</si>
  <si>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</si>
  <si>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</si>
  <si>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</si>
  <si>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</si>
  <si>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</si>
  <si>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</si>
  <si>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</si>
  <si>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</si>
  <si>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</si>
  <si>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</si>
  <si>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</si>
  <si>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</si>
  <si>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</si>
  <si>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</si>
  <si>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</si>
  <si>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</si>
  <si>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</si>
  <si>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</si>
  <si>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</si>
  <si>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</si>
  <si>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</si>
  <si>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</si>
  <si>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</si>
  <si>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</si>
  <si>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</si>
  <si>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</si>
  <si>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</si>
  <si>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</si>
  <si>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</si>
  <si>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</si>
  <si>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</si>
  <si>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</si>
  <si>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</si>
  <si>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</si>
  <si>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</si>
  <si>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</si>
  <si>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</si>
  <si>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</si>
  <si>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</si>
  <si>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</si>
  <si>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</si>
  <si>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</si>
  <si>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</si>
  <si>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</si>
  <si>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</si>
  <si>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</si>
  <si>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</si>
  <si>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</si>
  <si>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</si>
  <si>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</si>
  <si>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</si>
  <si>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</si>
  <si>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</si>
  <si>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</si>
  <si>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</si>
  <si>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</si>
  <si>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</si>
  <si>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</si>
  <si>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</si>
  <si>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</si>
  <si>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</si>
  <si>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</si>
  <si>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</si>
  <si>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</si>
  <si>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</si>
  <si>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</si>
  <si>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</si>
  <si>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</si>
  <si>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</si>
  <si>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</si>
  <si>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</si>
  <si>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</si>
  <si>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</si>
  <si>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</si>
  <si>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</si>
  <si>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</si>
  <si>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</si>
  <si>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</si>
  <si>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</si>
  <si>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</si>
  <si>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</si>
  <si>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</si>
  <si>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</si>
  <si>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</si>
  <si>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</si>
  <si>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</si>
  <si>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</si>
  <si>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</si>
  <si>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</si>
  <si>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</si>
  <si>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</si>
  <si>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</si>
  <si>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</si>
  <si>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</si>
  <si>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</si>
  <si>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</si>
  <si>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</si>
  <si>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</si>
  <si>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</si>
  <si>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</si>
  <si>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</si>
  <si>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</si>
  <si>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</si>
  <si>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</si>
  <si>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</si>
  <si>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</si>
  <si>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</si>
  <si>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</si>
  <si>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</si>
  <si>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</si>
  <si>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</si>
  <si>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</si>
  <si>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</si>
  <si>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</si>
  <si>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</si>
  <si>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</si>
  <si>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</si>
  <si>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</si>
  <si>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</si>
  <si>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</si>
  <si>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</si>
  <si>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</si>
  <si>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</si>
  <si>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</si>
  <si>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</si>
  <si>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</si>
  <si>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</si>
  <si>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</si>
  <si>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</si>
  <si>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</si>
  <si>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</si>
  <si>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</si>
  <si>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</si>
  <si>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</si>
  <si>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</si>
  <si>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</si>
  <si>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</si>
  <si>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</si>
  <si>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</si>
  <si>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</si>
  <si>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</si>
  <si>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</si>
  <si>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</si>
  <si>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</si>
  <si>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</si>
  <si>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</si>
  <si>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</si>
  <si>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</si>
  <si>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</si>
  <si>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</si>
  <si>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</si>
  <si>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</si>
  <si>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</si>
  <si>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</si>
  <si>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</si>
  <si>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</si>
  <si>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</si>
  <si>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</si>
  <si>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</si>
  <si>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</si>
  <si>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</si>
  <si>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</si>
  <si>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</si>
  <si>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</si>
  <si>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</si>
  <si>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</si>
  <si>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</si>
  <si>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</si>
  <si>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</si>
  <si>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</si>
  <si>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</si>
  <si>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</si>
  <si>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</si>
  <si>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</si>
  <si>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</si>
  <si>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</si>
  <si>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</si>
  <si>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</si>
  <si>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</si>
  <si>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</si>
  <si>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</si>
  <si>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</si>
  <si>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</si>
  <si>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</si>
  <si>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</si>
  <si>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</si>
  <si>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</si>
  <si>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</si>
  <si>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</si>
  <si>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</si>
  <si>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</si>
  <si>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</si>
  <si>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</si>
  <si>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</si>
  <si>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</si>
  <si>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</si>
  <si>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</si>
  <si>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</si>
  <si>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</si>
  <si>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</si>
  <si>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</si>
  <si>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</si>
  <si>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</si>
  <si>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</si>
  <si>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</si>
  <si>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</si>
  <si>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</si>
  <si>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</si>
  <si>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</si>
  <si>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</si>
  <si>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</si>
  <si>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</si>
  <si>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</si>
  <si>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</si>
  <si>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</si>
  <si>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</si>
  <si>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</si>
  <si>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</si>
  <si>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</si>
  <si>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</si>
  <si>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</si>
  <si>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</si>
  <si>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</si>
  <si>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</si>
  <si>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</si>
  <si>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</si>
  <si>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</si>
  <si>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</si>
  <si>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</si>
  <si>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</si>
  <si>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</si>
  <si>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</si>
  <si>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</si>
  <si>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</si>
  <si>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</si>
  <si>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</si>
  <si>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</si>
  <si>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</si>
  <si>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</si>
  <si>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</si>
  <si>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</si>
  <si>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</si>
  <si>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</si>
  <si>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</si>
  <si>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</si>
  <si>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</si>
  <si>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</si>
  <si>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</si>
  <si>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</si>
  <si>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</si>
  <si>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</si>
  <si>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</si>
  <si>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</si>
  <si>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</si>
  <si>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</si>
  <si>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</si>
  <si>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</si>
  <si>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</si>
  <si>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</si>
  <si>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</si>
  <si>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</si>
  <si>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</si>
  <si>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</si>
  <si>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</si>
  <si>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</si>
  <si>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</si>
  <si>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</si>
  <si>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</si>
  <si>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</si>
  <si>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</si>
  <si>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</si>
  <si>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</si>
  <si>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</si>
  <si>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</si>
  <si>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</si>
  <si>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</si>
  <si>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</si>
  <si>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</si>
  <si>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</si>
  <si>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</si>
  <si>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</si>
  <si>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</si>
  <si>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</si>
  <si>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</si>
  <si>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</si>
  <si>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</si>
  <si>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</si>
  <si>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</si>
  <si>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</si>
  <si>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</si>
  <si>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</si>
  <si>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</si>
  <si>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</si>
  <si>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</si>
  <si>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</si>
  <si>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</si>
  <si>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</si>
  <si>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</si>
  <si>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</si>
  <si>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</si>
  <si>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</si>
  <si>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</si>
  <si>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</si>
  <si>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</si>
  <si>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</si>
  <si>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</si>
  <si>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</si>
  <si>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</si>
  <si>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</si>
  <si>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</si>
  <si>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</si>
  <si>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</si>
  <si>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</si>
  <si>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</si>
  <si>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</si>
  <si>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</si>
  <si>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</si>
  <si>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</si>
  <si>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</si>
  <si>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</si>
  <si>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</si>
  <si>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</si>
  <si>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</si>
  <si>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</si>
  <si>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</si>
  <si>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</si>
  <si>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</si>
  <si>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</si>
  <si>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</si>
  <si>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</si>
  <si>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</si>
  <si>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</si>
  <si>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</si>
  <si>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</si>
  <si>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</si>
  <si>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</si>
  <si>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</si>
  <si>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</si>
  <si>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</si>
  <si>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</si>
  <si>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</si>
  <si>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</si>
  <si>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</si>
  <si>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</si>
  <si>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</si>
  <si>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</si>
  <si>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</si>
  <si>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</si>
  <si>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</si>
  <si>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</si>
  <si>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</si>
  <si>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</si>
  <si>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</si>
  <si>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</si>
  <si>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</si>
  <si>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</si>
  <si>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</si>
  <si>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</si>
  <si>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</si>
  <si>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</si>
  <si>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</si>
  <si>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</si>
  <si>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</si>
  <si>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</si>
  <si>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</si>
  <si>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</si>
  <si>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</si>
  <si>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</si>
  <si>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</si>
  <si>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</si>
  <si>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</si>
  <si>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</si>
  <si>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</si>
  <si>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</si>
  <si>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</si>
  <si>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</si>
  <si>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</si>
  <si>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</si>
  <si>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</si>
  <si>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</si>
  <si>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</si>
  <si>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</si>
  <si>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</si>
  <si>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</si>
  <si>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</si>
  <si>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</si>
  <si>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</si>
  <si>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</si>
  <si>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</si>
  <si>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</si>
  <si>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</si>
  <si>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</si>
  <si>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</si>
  <si>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</si>
  <si>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</si>
  <si>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</si>
  <si>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</si>
  <si>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</si>
  <si>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</si>
  <si>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</si>
  <si>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</si>
  <si>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</si>
  <si>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</si>
  <si>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</si>
  <si>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</si>
  <si>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</si>
  <si>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</si>
  <si>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</si>
  <si>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</si>
  <si>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</si>
  <si>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</si>
  <si>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</si>
  <si>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</si>
  <si>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</si>
  <si>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</si>
  <si>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</si>
  <si>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</si>
  <si>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</si>
  <si>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</si>
  <si>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</si>
  <si>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</si>
  <si>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</si>
  <si>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</si>
  <si>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</si>
  <si>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</si>
  <si>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</si>
  <si>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</si>
  <si>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</si>
  <si>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</si>
  <si>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</si>
  <si>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</si>
  <si>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</si>
  <si>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</si>
  <si>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</si>
  <si>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</si>
  <si>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</si>
  <si>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</si>
  <si>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</si>
  <si>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</si>
  <si>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</si>
  <si>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</si>
  <si>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</si>
  <si>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</si>
  <si>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</si>
  <si>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</si>
  <si>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</si>
  <si>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</si>
  <si>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</si>
  <si>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</si>
  <si>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</si>
  <si>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</si>
  <si>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</si>
  <si>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</si>
  <si>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</si>
  <si>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</si>
  <si>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</si>
  <si>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</si>
  <si>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</si>
  <si>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</si>
  <si>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</si>
  <si>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</si>
  <si>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</si>
  <si>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</si>
  <si>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</si>
  <si>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</si>
  <si>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</si>
  <si>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</si>
  <si>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</si>
  <si>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</si>
  <si>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</si>
  <si>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</si>
  <si>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</si>
  <si>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</si>
  <si>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</si>
  <si>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</si>
  <si>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</si>
  <si>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</si>
  <si>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</si>
  <si>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</si>
  <si>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</si>
  <si>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</si>
  <si>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</si>
  <si>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</si>
  <si>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</si>
  <si>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</si>
  <si>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</si>
  <si>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</si>
  <si>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</si>
  <si>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</si>
  <si>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</si>
  <si>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</si>
  <si>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</si>
  <si>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</si>
  <si>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</si>
  <si>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</si>
  <si>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</si>
  <si>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</si>
  <si>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</si>
  <si>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</si>
  <si>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</si>
  <si>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</si>
  <si>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</si>
  <si>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</si>
  <si>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</si>
  <si>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</si>
  <si>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</si>
  <si>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</si>
  <si>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</si>
  <si>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</si>
  <si>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</si>
  <si>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</si>
  <si>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</si>
  <si>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</si>
  <si>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</si>
  <si>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</si>
  <si>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</si>
  <si>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</si>
  <si>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</si>
  <si>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</si>
  <si>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</si>
  <si>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</si>
  <si>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</si>
  <si>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</si>
  <si>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</si>
  <si>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</si>
  <si>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</si>
  <si>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</si>
  <si>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</si>
  <si>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</si>
  <si>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</si>
  <si>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</si>
  <si>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</si>
  <si>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</si>
  <si>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</si>
  <si>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</si>
  <si>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</si>
  <si>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</si>
  <si>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</si>
  <si>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</si>
  <si>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</si>
  <si>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</si>
  <si>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</si>
  <si>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</si>
  <si>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</si>
  <si>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</si>
  <si>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</si>
  <si>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</si>
  <si>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</si>
  <si>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</si>
  <si>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</si>
  <si>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</si>
  <si>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</si>
  <si>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</si>
  <si>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</si>
  <si>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</si>
  <si>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</si>
  <si>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</si>
  <si>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</si>
  <si>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</si>
  <si>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</si>
  <si>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</si>
  <si>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</si>
  <si>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</si>
  <si>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</si>
  <si>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</si>
  <si>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</si>
  <si>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</si>
  <si>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</si>
  <si>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</si>
  <si>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</si>
  <si>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</si>
  <si>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</si>
  <si>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</si>
  <si>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</si>
  <si>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</si>
  <si>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</si>
  <si>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</si>
  <si>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</si>
  <si>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</si>
  <si>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</si>
  <si>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</si>
  <si>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</si>
  <si>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</si>
  <si>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</si>
  <si>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</si>
  <si>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</si>
  <si>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</si>
  <si>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</si>
  <si>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</si>
  <si>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</si>
  <si>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</si>
  <si>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</si>
  <si>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</si>
  <si>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</si>
  <si>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</si>
  <si>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</si>
  <si>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</si>
  <si>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</si>
  <si>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</si>
  <si>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</si>
  <si>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</si>
  <si>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</si>
  <si>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</si>
  <si>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</si>
  <si>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</si>
  <si>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</si>
  <si>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</si>
  <si>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</si>
  <si>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</si>
  <si>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</si>
  <si>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</si>
  <si>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</si>
  <si>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</si>
  <si>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</si>
  <si>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</si>
  <si>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</si>
  <si>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</si>
  <si>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</si>
  <si>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</si>
  <si>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</si>
  <si>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</si>
  <si>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</si>
  <si>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</si>
  <si>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</si>
  <si>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</si>
  <si>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</si>
  <si>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</si>
  <si>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</si>
  <si>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</si>
  <si>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</si>
  <si>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</si>
  <si>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</si>
  <si>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</si>
  <si>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</si>
  <si>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</si>
  <si>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</si>
  <si>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</si>
  <si>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</si>
  <si>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</si>
  <si>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</si>
  <si>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</si>
  <si>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</si>
  <si>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</si>
  <si>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</si>
  <si>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</si>
  <si>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</si>
  <si>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</si>
  <si>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</si>
  <si>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</si>
  <si>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</si>
  <si>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</si>
  <si>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</si>
  <si>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</si>
  <si>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</si>
  <si>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</si>
  <si>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</si>
  <si>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</si>
  <si>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</si>
  <si>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</si>
  <si>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</si>
  <si>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</si>
  <si>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</si>
  <si>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</si>
  <si>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</si>
  <si>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</si>
  <si>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</si>
  <si>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</si>
  <si>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</si>
  <si>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</si>
  <si>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</si>
  <si>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</si>
  <si>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</si>
  <si>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</si>
  <si>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</si>
  <si>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</si>
  <si>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</si>
  <si>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</si>
  <si>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</si>
  <si>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</si>
  <si>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</si>
  <si>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</si>
  <si>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</si>
  <si>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</si>
  <si>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</si>
  <si>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</si>
  <si>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</si>
  <si>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</si>
  <si>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</si>
  <si>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</si>
  <si>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</si>
  <si>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</si>
  <si>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</si>
  <si>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</si>
  <si>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</si>
  <si>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</si>
  <si>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</si>
  <si>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</si>
  <si>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</si>
  <si>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</si>
  <si>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</si>
  <si>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</si>
  <si>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</si>
  <si>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</si>
  <si>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</si>
  <si>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</si>
  <si>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</si>
  <si>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</si>
  <si>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</si>
  <si>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</si>
  <si>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</si>
  <si>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</si>
  <si>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</si>
  <si>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</si>
  <si>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</si>
  <si>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</si>
  <si>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</si>
  <si>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</si>
  <si>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</si>
  <si>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</si>
  <si>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</si>
  <si>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</si>
  <si>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</si>
  <si>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</si>
  <si>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</si>
  <si>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</si>
  <si>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</si>
  <si>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</si>
  <si>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</si>
  <si>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</si>
  <si>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</si>
  <si>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</si>
  <si>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</si>
  <si>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</si>
  <si>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</si>
  <si>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</si>
  <si>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</si>
  <si>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</si>
  <si>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</si>
  <si>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</si>
  <si>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</si>
  <si>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</si>
  <si>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</si>
  <si>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</si>
  <si>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</si>
  <si>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</si>
  <si>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</si>
  <si>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</si>
  <si>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</si>
  <si>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</si>
  <si>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</si>
  <si>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</si>
  <si>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</si>
  <si>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</si>
  <si>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</si>
  <si>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</si>
  <si>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</si>
  <si>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</si>
  <si>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</si>
  <si>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</si>
  <si>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</si>
  <si>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</si>
  <si>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</si>
  <si>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</si>
  <si>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</si>
  <si>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</si>
  <si>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</si>
  <si>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</si>
  <si>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</si>
  <si>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</si>
  <si>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</si>
  <si>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</si>
  <si>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</si>
  <si>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</si>
  <si>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</si>
  <si>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</si>
  <si>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</si>
  <si>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</si>
  <si>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</si>
  <si>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</si>
  <si>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</si>
  <si>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</si>
  <si>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</si>
  <si>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</si>
  <si>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</si>
  <si>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</si>
  <si>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</si>
  <si>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</si>
  <si>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</si>
  <si>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</si>
  <si>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</si>
  <si>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</si>
  <si>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</si>
  <si>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</si>
  <si>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</si>
  <si>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</si>
  <si>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</si>
  <si>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</si>
  <si>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</si>
  <si>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</si>
  <si>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</si>
  <si>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</si>
  <si>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</si>
  <si>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</si>
  <si>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</si>
  <si>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</si>
  <si>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</si>
  <si>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</si>
  <si>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</si>
  <si>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</si>
  <si>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</si>
  <si>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</si>
  <si>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</si>
  <si>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</si>
  <si>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</si>
  <si>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</si>
  <si>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</si>
  <si>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</si>
  <si>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</si>
  <si>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</si>
  <si>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</si>
  <si>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</si>
  <si>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</si>
  <si>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</si>
  <si>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</si>
  <si>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</si>
  <si>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</si>
  <si>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</si>
  <si>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</si>
  <si>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</si>
  <si>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</si>
  <si>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</si>
  <si>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</si>
  <si>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</si>
  <si>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</si>
  <si>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</si>
  <si>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</si>
  <si>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</si>
  <si>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</si>
  <si>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</si>
  <si>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</si>
  <si>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</si>
  <si>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</si>
  <si>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</si>
  <si>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</si>
  <si>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</si>
  <si>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</si>
  <si>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</si>
  <si>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</si>
  <si>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</si>
  <si>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</si>
  <si>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</si>
  <si>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</si>
  <si>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</si>
  <si>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</si>
  <si>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</si>
  <si>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</si>
  <si>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</si>
  <si>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</si>
  <si>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</si>
  <si>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</si>
  <si>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</si>
  <si>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</si>
  <si>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</si>
  <si>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</si>
  <si>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</si>
  <si>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</si>
  <si>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</si>
  <si>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</si>
  <si>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</si>
  <si>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</si>
  <si>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</si>
  <si>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</si>
  <si>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</si>
  <si>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</si>
  <si>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</si>
  <si>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</si>
  <si>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</si>
  <si>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</si>
  <si>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</si>
  <si>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</si>
  <si>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</si>
  <si>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</si>
  <si>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</si>
  <si>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</si>
  <si>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</si>
  <si>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</si>
  <si>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</si>
  <si>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</si>
  <si>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</si>
  <si>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</si>
  <si>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</si>
  <si>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</si>
  <si>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</si>
  <si>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</si>
  <si>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</si>
  <si>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</si>
  <si>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</si>
  <si>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</si>
  <si>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</si>
  <si>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</si>
  <si>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</si>
  <si>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</si>
  <si>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</si>
  <si>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</si>
  <si>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</si>
  <si>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</si>
  <si>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</si>
  <si>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</si>
  <si>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</si>
  <si>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</si>
  <si>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</si>
  <si>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</si>
  <si>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</si>
  <si>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</si>
  <si>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</si>
  <si>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</si>
  <si>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</si>
  <si>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</si>
  <si>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</si>
  <si>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</si>
  <si>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</si>
  <si>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</si>
  <si>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</si>
  <si>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</si>
  <si>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</si>
  <si>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</si>
  <si>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</si>
  <si>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</si>
  <si>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</si>
  <si>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</si>
  <si>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</si>
  <si>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</si>
  <si>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</si>
  <si>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</si>
  <si>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</si>
  <si>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</si>
  <si>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</si>
  <si>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</si>
  <si>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</si>
  <si>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</si>
  <si>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</si>
  <si>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</si>
  <si>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</si>
  <si>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</si>
  <si>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</si>
  <si>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</si>
  <si>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</si>
  <si>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</si>
  <si>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</si>
  <si>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</si>
  <si>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</si>
  <si>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</si>
  <si>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</si>
  <si>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</si>
  <si>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</si>
  <si>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</si>
  <si>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</si>
  <si>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</si>
  <si>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</si>
  <si>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</si>
  <si>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</si>
  <si>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</si>
  <si>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</si>
  <si>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</si>
  <si>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</si>
  <si>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</si>
  <si>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</si>
  <si>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</si>
  <si>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</si>
  <si>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</si>
  <si>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</si>
  <si>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</si>
  <si>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</si>
  <si>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</si>
  <si>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</si>
  <si>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</si>
  <si>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</si>
  <si>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</si>
  <si>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</si>
  <si>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</si>
  <si>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</si>
  <si>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</si>
  <si>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</si>
  <si>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</si>
  <si>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</si>
  <si>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</si>
  <si>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</si>
  <si>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</si>
  <si>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</si>
  <si>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</si>
  <si>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</si>
  <si>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</si>
  <si>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</si>
  <si>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</si>
  <si>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</si>
  <si>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</si>
  <si>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</si>
  <si>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</si>
  <si>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</si>
  <si>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</si>
  <si>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</si>
  <si>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</si>
  <si>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</si>
  <si>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</si>
  <si>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</si>
  <si>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</si>
  <si>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</si>
  <si>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</si>
  <si>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</si>
  <si>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</si>
  <si>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</si>
  <si>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</si>
  <si>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</si>
  <si>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</si>
  <si>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</si>
  <si>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</si>
  <si>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</si>
  <si>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</si>
  <si>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</si>
  <si>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</si>
  <si>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</si>
  <si>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</si>
  <si>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</si>
  <si>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</si>
  <si>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</si>
  <si>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</si>
  <si>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</si>
  <si>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</si>
  <si>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</si>
  <si>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</si>
  <si>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</si>
  <si>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</si>
  <si>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</si>
  <si>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</si>
  <si>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</si>
  <si>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</si>
  <si>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</si>
  <si>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</si>
  <si>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</si>
  <si>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</si>
  <si>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</si>
  <si>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</si>
  <si>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</si>
  <si>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</si>
  <si>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</si>
  <si>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</si>
  <si>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</si>
  <si>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</si>
  <si>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</si>
  <si>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</si>
  <si>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</si>
  <si>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</si>
  <si>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</si>
  <si>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</si>
  <si>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</si>
  <si>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</si>
  <si>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</si>
  <si>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</si>
  <si>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</si>
  <si>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</si>
  <si>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</si>
  <si>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</si>
  <si>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</si>
  <si>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</si>
  <si>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</si>
  <si>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</si>
  <si>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</si>
  <si>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</si>
  <si>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</si>
  <si>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</si>
  <si>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</si>
  <si>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</si>
  <si>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</si>
  <si>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</si>
  <si>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</si>
  <si>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</si>
  <si>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</si>
  <si>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</si>
  <si>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</si>
  <si>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</si>
  <si>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</si>
  <si>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</si>
  <si>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</si>
  <si>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</si>
  <si>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</si>
  <si>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</si>
  <si>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</si>
  <si>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</si>
  <si>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</si>
  <si>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</si>
  <si>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</si>
  <si>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</si>
  <si>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</si>
  <si>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</si>
  <si>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</si>
  <si>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</si>
  <si>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</si>
  <si>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</si>
  <si>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</si>
  <si>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</si>
  <si>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</si>
  <si>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</si>
  <si>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</si>
  <si>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</si>
  <si>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</si>
  <si>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</si>
  <si>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</si>
  <si>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</si>
  <si>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</si>
  <si>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</si>
  <si>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</si>
  <si>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</si>
  <si>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</si>
  <si>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</si>
  <si>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</si>
  <si>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</si>
  <si>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</si>
  <si>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</si>
  <si>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</si>
  <si>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</si>
  <si>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</si>
  <si>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</si>
  <si>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</si>
  <si>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</si>
  <si>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</si>
  <si>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</si>
  <si>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</si>
  <si>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</si>
  <si>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</si>
  <si>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</si>
  <si>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</si>
  <si>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</si>
  <si>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</si>
  <si>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</si>
  <si>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</si>
  <si>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</si>
  <si>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</si>
  <si>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</si>
  <si>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</si>
  <si>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</si>
  <si>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</si>
  <si>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</si>
  <si>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</si>
  <si>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</si>
  <si>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</si>
  <si>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</si>
  <si>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</si>
  <si>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</si>
  <si>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</si>
  <si>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</si>
  <si>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</si>
  <si>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</si>
  <si>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</si>
  <si>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</si>
  <si>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</si>
  <si>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</si>
  <si>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</si>
  <si>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</si>
  <si>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</si>
  <si>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</si>
  <si>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</si>
  <si>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</si>
  <si>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</si>
  <si>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</si>
  <si>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</si>
  <si>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</si>
  <si>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</si>
  <si>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</si>
  <si>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</si>
  <si>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</si>
  <si>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</si>
  <si>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</si>
  <si>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</si>
  <si>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</si>
  <si>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</si>
  <si>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</si>
  <si>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</si>
  <si>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</si>
  <si>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</si>
  <si>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</si>
  <si>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</si>
  <si>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</si>
  <si>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</si>
  <si>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</si>
  <si>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</si>
  <si>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</si>
  <si>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</si>
  <si>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</si>
  <si>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</si>
  <si>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</si>
  <si>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</si>
  <si>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</si>
  <si>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</si>
  <si>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</si>
  <si>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</si>
  <si>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</si>
  <si>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</si>
  <si>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</si>
  <si>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</si>
  <si>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</si>
  <si>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</si>
  <si>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</si>
  <si>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</si>
  <si>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</si>
  <si>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</si>
  <si>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</si>
  <si>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</si>
  <si>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</si>
  <si>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</si>
  <si>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</si>
  <si>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</si>
  <si>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</si>
  <si>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</si>
  <si>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</si>
  <si>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</si>
  <si>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</si>
  <si>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</si>
  <si>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</si>
  <si>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</si>
  <si>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</si>
  <si>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</si>
  <si>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</si>
  <si>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</si>
  <si>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</si>
  <si>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</si>
  <si>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</si>
  <si>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</si>
  <si>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</si>
  <si>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</si>
  <si>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</si>
  <si>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</si>
  <si>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</si>
  <si>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</si>
  <si>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</si>
  <si>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</si>
  <si>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</si>
  <si>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</si>
  <si>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</si>
  <si>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</si>
  <si>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</si>
  <si>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</si>
  <si>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</si>
  <si>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</si>
  <si>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</si>
  <si>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</si>
  <si>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</si>
  <si>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</si>
  <si>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</si>
  <si>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</si>
  <si>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</si>
  <si>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</si>
  <si>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</si>
  <si>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</si>
  <si>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</si>
  <si>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</si>
  <si>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</si>
  <si>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</si>
  <si>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</si>
  <si>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</si>
  <si>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</si>
  <si>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</si>
  <si>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</si>
  <si>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</si>
  <si>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</si>
  <si>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</si>
  <si>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</si>
  <si>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</si>
  <si>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</si>
  <si>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</si>
  <si>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</si>
  <si>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</si>
  <si>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</si>
  <si>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</si>
  <si>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</si>
  <si>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</si>
  <si>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</si>
  <si>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</si>
  <si>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</si>
  <si>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</si>
  <si>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</si>
  <si>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</si>
  <si>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</si>
  <si>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</si>
  <si>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</si>
  <si>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</si>
  <si>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</si>
  <si>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</si>
  <si>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</si>
  <si>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</si>
  <si>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</si>
  <si>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</si>
  <si>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</si>
  <si>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</si>
  <si>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</si>
  <si>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</si>
  <si>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</si>
  <si>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</si>
  <si>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</si>
  <si>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</si>
  <si>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</si>
  <si>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</si>
  <si>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</si>
  <si>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</si>
  <si>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</si>
  <si>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</si>
  <si>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</si>
  <si>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</si>
  <si>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</si>
  <si>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</si>
  <si>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</si>
  <si>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</si>
  <si>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</si>
  <si>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</si>
  <si>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</si>
  <si>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</si>
  <si>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</si>
  <si>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</si>
  <si>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</si>
  <si>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</si>
  <si>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</si>
  <si>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</si>
  <si>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</si>
  <si>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</si>
  <si>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</si>
  <si>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</si>
  <si>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</si>
  <si>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</si>
  <si>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</si>
  <si>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</si>
  <si>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</si>
  <si>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</si>
  <si>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</si>
  <si>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</si>
  <si>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</si>
  <si>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</si>
  <si>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</si>
  <si>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</si>
  <si>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</si>
  <si>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</si>
  <si>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</si>
  <si>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</si>
  <si>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</si>
  <si>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</si>
  <si>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</si>
  <si>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</si>
  <si>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</si>
  <si>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</si>
  <si>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</si>
  <si>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</si>
  <si>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</si>
  <si>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</si>
  <si>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</si>
  <si>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</si>
  <si>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</si>
  <si>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</si>
  <si>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</si>
  <si>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</si>
  <si>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</si>
  <si>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</si>
  <si>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</si>
  <si>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</si>
  <si>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</si>
  <si>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</si>
  <si>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</si>
  <si>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</si>
  <si>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</si>
  <si>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</si>
  <si>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</si>
  <si>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</si>
  <si>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</si>
  <si>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</si>
  <si>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</si>
  <si>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</si>
  <si>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</si>
  <si>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</si>
  <si>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</si>
  <si>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</si>
  <si>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</si>
  <si>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</si>
  <si>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</si>
  <si>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</si>
  <si>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</si>
  <si>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</si>
  <si>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</si>
  <si>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</si>
  <si>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</si>
  <si>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</si>
  <si>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</si>
  <si>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</si>
  <si>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</si>
  <si>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</si>
  <si>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</si>
  <si>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</si>
  <si>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</si>
  <si>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</si>
  <si>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</si>
  <si>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</si>
  <si>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</si>
  <si>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</si>
  <si>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</si>
  <si>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</si>
  <si>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</si>
  <si>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</si>
  <si>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</si>
  <si>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</si>
  <si>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</si>
  <si>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</si>
  <si>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</si>
  <si>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</si>
  <si>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</si>
  <si>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</si>
  <si>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</si>
  <si>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</si>
  <si>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</si>
  <si>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</si>
  <si>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</si>
  <si>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</si>
  <si>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</si>
  <si>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</si>
  <si>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</si>
  <si>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</si>
  <si>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</si>
  <si>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</si>
  <si>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</si>
  <si>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</si>
  <si>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</si>
  <si>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</si>
  <si>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</si>
  <si>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</si>
  <si>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</si>
  <si>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</si>
  <si>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</si>
  <si>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</si>
  <si>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</si>
  <si>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</si>
  <si>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</si>
  <si>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</si>
  <si>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</si>
  <si>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</si>
  <si>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</si>
  <si>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</si>
  <si>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</si>
  <si>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</si>
  <si>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</si>
  <si>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</si>
  <si>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</si>
  <si>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</si>
  <si>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</si>
  <si>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</si>
  <si>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</si>
  <si>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</si>
  <si>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</si>
  <si>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</si>
  <si>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</si>
  <si>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</si>
  <si>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</si>
  <si>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</si>
  <si>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</si>
  <si>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</si>
  <si>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</si>
  <si>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</si>
  <si>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</si>
  <si>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</si>
  <si>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</si>
  <si>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</si>
  <si>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</si>
  <si>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</si>
  <si>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</si>
  <si>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</si>
  <si>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</si>
  <si>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</si>
  <si>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</si>
  <si>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</si>
  <si>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</si>
  <si>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</si>
  <si>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</si>
  <si>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</si>
  <si>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</si>
  <si>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</si>
  <si>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</si>
  <si>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</si>
  <si>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</si>
  <si>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</si>
  <si>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</si>
  <si>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</si>
  <si>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</si>
  <si>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</si>
  <si>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</si>
  <si>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</si>
  <si>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</si>
  <si>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</si>
  <si>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</si>
  <si>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</si>
  <si>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</si>
  <si>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</si>
  <si>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</si>
  <si>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</si>
  <si>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</si>
  <si>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</si>
  <si>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</si>
  <si>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</si>
  <si>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</si>
  <si>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</si>
  <si>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</si>
  <si>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</si>
  <si>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</si>
  <si>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</si>
  <si>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</si>
  <si>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</si>
  <si>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</si>
  <si>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</si>
  <si>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</si>
  <si>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</si>
  <si>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</si>
  <si>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</si>
  <si>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</si>
  <si>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</si>
  <si>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</si>
  <si>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</si>
  <si>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</si>
  <si>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</si>
  <si>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</si>
  <si>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</si>
  <si>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</si>
  <si>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</si>
  <si>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</si>
  <si>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</si>
  <si>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</si>
  <si>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</si>
  <si>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</si>
  <si>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</si>
  <si>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</si>
  <si>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</si>
  <si>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</si>
  <si>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</si>
  <si>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</si>
  <si>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</si>
  <si>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</si>
  <si>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</si>
  <si>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</si>
  <si>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</si>
  <si>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</si>
  <si>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</si>
  <si>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</si>
  <si>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</si>
  <si>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</si>
  <si>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</si>
  <si>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</si>
  <si>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</si>
  <si>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</si>
  <si>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</si>
  <si>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</si>
  <si>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</si>
  <si>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</si>
  <si>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</si>
  <si>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</si>
  <si>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</si>
  <si>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</si>
  <si>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</si>
  <si>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</si>
  <si>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</si>
  <si>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</si>
  <si>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</si>
  <si>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</si>
  <si>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</si>
  <si>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</si>
  <si>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</si>
  <si>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</si>
  <si>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</si>
  <si>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</si>
  <si>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</si>
  <si>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</si>
  <si>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</si>
  <si>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</si>
  <si>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</si>
  <si>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</si>
  <si>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</si>
  <si>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</si>
  <si>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</si>
  <si>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</si>
  <si>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</si>
  <si>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</si>
  <si>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</si>
  <si>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</si>
  <si>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</si>
  <si>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</si>
  <si>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</si>
  <si>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</si>
  <si>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</si>
  <si>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</si>
  <si>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</si>
  <si>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</si>
  <si>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</si>
  <si>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</si>
  <si>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</si>
  <si>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</si>
  <si>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</si>
  <si>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</si>
  <si>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</si>
  <si>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</si>
  <si>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</si>
  <si>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</si>
  <si>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</si>
  <si>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</si>
  <si>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</si>
  <si>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</si>
  <si>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</si>
  <si>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</si>
  <si>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</si>
  <si>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</si>
  <si>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</si>
  <si>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</si>
  <si>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</si>
  <si>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</si>
  <si>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</si>
  <si>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</si>
  <si>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</si>
  <si>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</si>
  <si>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</si>
  <si>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</si>
  <si>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</si>
  <si>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</si>
  <si>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</si>
  <si>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</si>
  <si>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</si>
  <si>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</si>
  <si>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</si>
  <si>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</si>
  <si>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</si>
  <si>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</si>
  <si>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</si>
  <si>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</si>
  <si>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</si>
  <si>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</si>
  <si>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</si>
  <si>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</si>
  <si>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</si>
  <si>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</si>
  <si>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</si>
  <si>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</si>
  <si>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</si>
  <si>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</si>
  <si>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</si>
  <si>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</si>
  <si>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</si>
  <si>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</si>
  <si>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</si>
  <si>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</si>
  <si>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</si>
  <si>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</si>
  <si>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</si>
  <si>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</si>
  <si>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</si>
  <si>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</si>
  <si>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</si>
  <si>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</si>
  <si>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</si>
  <si>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</si>
  <si>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</si>
  <si>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</si>
  <si>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</si>
  <si>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</si>
  <si>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</si>
  <si>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</si>
  <si>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</si>
  <si>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</si>
  <si>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</si>
  <si>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</si>
  <si>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</si>
  <si>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</si>
  <si>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</si>
  <si>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</si>
  <si>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</si>
  <si>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</si>
  <si>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</si>
  <si>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</si>
  <si>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</si>
  <si>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</si>
  <si>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</si>
  <si>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</si>
  <si>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</si>
  <si>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</si>
  <si>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</si>
  <si>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</si>
  <si>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</si>
  <si>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</si>
  <si>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</si>
  <si>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</si>
  <si>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</si>
  <si>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</si>
  <si>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</si>
  <si>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</si>
  <si>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</si>
  <si>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</si>
  <si>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</si>
  <si>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</si>
  <si>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</si>
  <si>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</si>
  <si>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</si>
  <si>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</si>
  <si>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</si>
  <si>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</si>
  <si>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</si>
  <si>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</si>
  <si>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</si>
  <si>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</si>
  <si>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</si>
  <si>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</si>
  <si>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</si>
  <si>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</si>
  <si>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</si>
  <si>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</si>
  <si>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</si>
  <si>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</si>
  <si>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</si>
  <si>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</si>
  <si>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</si>
  <si>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</si>
  <si>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</si>
  <si>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</si>
  <si>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</si>
  <si>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</si>
  <si>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</si>
  <si>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</si>
  <si>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</si>
  <si>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</si>
  <si>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</si>
  <si>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</si>
  <si>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</si>
  <si>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</si>
  <si>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</si>
  <si>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</si>
  <si>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</si>
  <si>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</si>
  <si>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</si>
  <si>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</si>
  <si>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</si>
  <si>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</si>
  <si>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</si>
  <si>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</si>
  <si>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</si>
  <si>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</si>
  <si>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</si>
  <si>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</si>
  <si>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</si>
  <si>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</si>
  <si>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</si>
  <si>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</si>
  <si>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</si>
  <si>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</si>
  <si>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</si>
  <si>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</si>
  <si>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</si>
  <si>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</si>
  <si>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</si>
  <si>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</si>
  <si>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</si>
  <si>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</si>
  <si>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</si>
  <si>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</si>
  <si>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</si>
  <si>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</si>
  <si>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</si>
  <si>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</si>
  <si>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</si>
  <si>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</si>
  <si>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</si>
  <si>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</si>
  <si>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</si>
  <si>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</si>
  <si>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</si>
  <si>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</si>
  <si>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</si>
  <si>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</si>
  <si>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</si>
  <si>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</si>
  <si>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</si>
  <si>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</si>
  <si>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</si>
  <si>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</si>
  <si>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</si>
  <si>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</si>
  <si>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</si>
  <si>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</si>
  <si>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</si>
  <si>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</si>
  <si>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</si>
  <si>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</si>
  <si>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</si>
  <si>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</si>
  <si>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</si>
  <si>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</si>
  <si>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</si>
  <si>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</si>
  <si>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</si>
  <si>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</si>
  <si>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</si>
  <si>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</si>
  <si>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</si>
  <si>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</si>
  <si>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</si>
  <si>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</si>
  <si>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</si>
  <si>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</si>
  <si>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</si>
  <si>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</si>
  <si>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</si>
  <si>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</si>
  <si>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</si>
  <si>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</si>
  <si>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</si>
  <si>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</si>
  <si>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</si>
  <si>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</si>
  <si>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</si>
  <si>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</si>
  <si>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</si>
  <si>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</si>
  <si>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</si>
  <si>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</si>
  <si>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</si>
  <si>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</si>
  <si>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</si>
  <si>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</si>
  <si>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</si>
  <si>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</si>
  <si>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</si>
  <si>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</si>
  <si>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</si>
  <si>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</si>
  <si>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</si>
  <si>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</si>
  <si>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</si>
  <si>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</si>
  <si>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</si>
  <si>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</si>
  <si>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</si>
  <si>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</si>
  <si>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</si>
  <si>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</si>
  <si>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</si>
  <si>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</si>
  <si>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</si>
  <si>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</si>
  <si>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</si>
  <si>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</si>
  <si>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</si>
  <si>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</si>
  <si>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</si>
  <si>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</si>
  <si>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</si>
  <si>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</si>
  <si>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</si>
  <si>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</si>
  <si>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</si>
  <si>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</si>
  <si>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</si>
  <si>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</si>
  <si>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</si>
  <si>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</si>
  <si>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</si>
  <si>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</si>
  <si>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</si>
  <si>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</si>
  <si>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</si>
  <si>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</si>
  <si>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</si>
  <si>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</si>
  <si>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</si>
  <si>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</si>
  <si>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</si>
  <si>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</si>
  <si>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</si>
  <si>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</si>
  <si>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</si>
  <si>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</si>
  <si>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</si>
  <si>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</si>
  <si>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</si>
  <si>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</si>
  <si>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</si>
  <si>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</si>
  <si>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</si>
  <si>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</si>
  <si>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</si>
  <si>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</si>
  <si>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</si>
  <si>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</si>
  <si>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</si>
  <si>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</si>
  <si>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</si>
  <si>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</si>
  <si>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</si>
  <si>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</si>
  <si>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</si>
  <si>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</si>
  <si>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</si>
  <si>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</si>
  <si>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</si>
  <si>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</si>
  <si>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</si>
  <si>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</si>
  <si>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</si>
  <si>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</si>
  <si>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</si>
  <si>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</si>
  <si>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</si>
  <si>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</si>
  <si>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</si>
  <si>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</si>
  <si>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</si>
  <si>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</si>
  <si>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</si>
  <si>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</si>
  <si>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</si>
  <si>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</si>
  <si>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</si>
  <si>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</si>
  <si>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</si>
  <si>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</si>
  <si>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</si>
  <si>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</si>
  <si>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</si>
  <si>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</si>
  <si>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</si>
  <si>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</si>
  <si>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</si>
  <si>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</si>
  <si>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</si>
  <si>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</si>
  <si>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</si>
  <si>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</si>
  <si>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</si>
  <si>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</si>
  <si>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</si>
  <si>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</si>
  <si>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</si>
  <si>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</si>
  <si>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</si>
  <si>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</si>
  <si>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</si>
  <si>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</si>
  <si>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</si>
  <si>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</si>
  <si>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</si>
  <si>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</si>
  <si>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</si>
  <si>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</si>
  <si>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</si>
  <si>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</si>
  <si>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</si>
  <si>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</si>
  <si>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</si>
  <si>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</si>
  <si>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</si>
  <si>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</si>
  <si>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</si>
  <si>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</si>
  <si>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</si>
  <si>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</si>
  <si>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</si>
  <si>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</si>
  <si>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</si>
  <si>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</si>
  <si>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</si>
  <si>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</si>
  <si>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</si>
  <si>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</si>
  <si>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</si>
  <si>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</si>
  <si>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</si>
  <si>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</si>
  <si>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</si>
  <si>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</si>
  <si>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</si>
  <si>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</si>
  <si>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</si>
  <si>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</si>
  <si>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</si>
  <si>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</si>
  <si>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</si>
  <si>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</si>
  <si>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</si>
  <si>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</si>
  <si>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</si>
  <si>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</si>
  <si>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</si>
  <si>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</si>
  <si>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</si>
  <si>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</si>
  <si>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</si>
  <si>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</si>
  <si>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</si>
  <si>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</si>
  <si>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</si>
  <si>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</si>
  <si>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</si>
  <si>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</si>
  <si>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</si>
  <si>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</si>
  <si>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</si>
  <si>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</si>
  <si>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</si>
  <si>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</si>
  <si>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</si>
  <si>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</si>
  <si>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</si>
  <si>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</si>
  <si>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</si>
  <si>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</si>
  <si>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</si>
  <si>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</si>
  <si>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</si>
  <si>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</si>
  <si>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</si>
  <si>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</si>
  <si>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</si>
  <si>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</si>
  <si>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</si>
  <si>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</si>
  <si>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</si>
  <si>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</si>
  <si>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</si>
  <si>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</si>
  <si>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</si>
  <si>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</si>
  <si>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</si>
  <si>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</si>
  <si>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</si>
  <si>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</si>
  <si>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</si>
  <si>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</si>
  <si>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</si>
  <si>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</si>
  <si>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</si>
  <si>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</si>
  <si>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</si>
  <si>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</si>
  <si>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</si>
  <si>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</si>
  <si>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</si>
  <si>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</si>
  <si>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</si>
  <si>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</si>
  <si>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</si>
  <si>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</si>
  <si>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</si>
  <si>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</si>
  <si>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</si>
  <si>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</si>
  <si>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</si>
  <si>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</si>
  <si>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</si>
  <si>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</si>
  <si>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</si>
  <si>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</si>
  <si>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</si>
  <si>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</si>
  <si>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</si>
  <si>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</si>
  <si>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</si>
  <si>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</si>
  <si>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</si>
  <si>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</si>
  <si>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</si>
  <si>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</si>
  <si>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</si>
  <si>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</si>
  <si>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</si>
  <si>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</si>
  <si>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</si>
  <si>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</si>
  <si>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</si>
  <si>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</si>
  <si>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</si>
  <si>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</si>
  <si>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</si>
  <si>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</si>
  <si>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</si>
  <si>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</si>
  <si>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</si>
  <si>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</si>
  <si>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</si>
  <si>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</si>
  <si>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</si>
  <si>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</si>
  <si>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</si>
  <si>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</si>
  <si>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</si>
  <si>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</si>
  <si>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</si>
  <si>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</si>
  <si>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</si>
  <si>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</si>
  <si>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</si>
  <si>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</si>
  <si>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</si>
  <si>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</si>
  <si>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</si>
  <si>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</si>
  <si>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</si>
  <si>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</si>
  <si>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</si>
  <si>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</si>
  <si>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</si>
  <si>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</si>
  <si>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</si>
  <si>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</si>
  <si>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</si>
  <si>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</si>
  <si>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</si>
  <si>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</si>
  <si>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</si>
  <si>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</si>
  <si>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</si>
  <si>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</si>
  <si>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</si>
  <si>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</si>
  <si>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</si>
  <si>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</si>
  <si>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</si>
  <si>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</si>
  <si>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</si>
  <si>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</si>
  <si>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</si>
  <si>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</si>
  <si>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</si>
  <si>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</si>
  <si>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</si>
  <si>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</si>
  <si>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</si>
  <si>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</si>
  <si>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</si>
  <si>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</si>
  <si>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</si>
  <si>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</si>
  <si>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</si>
  <si>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</si>
  <si>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</si>
  <si>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</si>
  <si>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</si>
  <si>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</si>
  <si>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</si>
  <si>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</si>
  <si>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</si>
  <si>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</si>
  <si>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</si>
  <si>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</si>
  <si>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</si>
  <si>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</si>
  <si>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</si>
  <si>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</si>
  <si>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</si>
  <si>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</si>
  <si>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</si>
  <si>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</si>
  <si>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</si>
  <si>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</si>
  <si>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</si>
  <si>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</si>
  <si>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</si>
  <si>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</si>
  <si>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</si>
  <si>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</si>
  <si>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</si>
  <si>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</si>
  <si>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</si>
  <si>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</si>
  <si>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</si>
  <si>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</si>
  <si>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</si>
  <si>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</si>
  <si>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</si>
  <si>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</si>
  <si>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</si>
  <si>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</si>
  <si>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</si>
  <si>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</si>
  <si>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</si>
  <si>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</si>
  <si>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</si>
  <si>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</si>
  <si>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</si>
  <si>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</si>
  <si>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</si>
  <si>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</si>
  <si>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</si>
  <si>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</si>
  <si>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</si>
  <si>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</si>
  <si>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</si>
  <si>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</si>
  <si>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</si>
  <si>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</si>
  <si>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</si>
  <si>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</si>
  <si>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</si>
  <si>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</si>
  <si>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</si>
  <si>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</si>
  <si>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</si>
  <si>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</si>
  <si>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</si>
  <si>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</si>
  <si>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</si>
  <si>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</si>
  <si>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</si>
  <si>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</si>
  <si>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</si>
  <si>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</si>
  <si>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</si>
  <si>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</si>
  <si>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</si>
  <si>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</si>
  <si>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</si>
  <si>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</si>
  <si>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</si>
  <si>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</si>
  <si>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</si>
  <si>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</si>
  <si>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</si>
  <si>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</si>
  <si>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</si>
  <si>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</si>
  <si>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</si>
  <si>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</si>
  <si>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</si>
  <si>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</si>
  <si>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</si>
  <si>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</si>
  <si>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</si>
  <si>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</si>
  <si>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</si>
  <si>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</si>
  <si>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</si>
  <si>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</si>
  <si>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</si>
  <si>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</si>
  <si>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</si>
  <si>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</si>
  <si>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</si>
  <si>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</si>
  <si>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</si>
  <si>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</si>
  <si>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</si>
  <si>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</si>
  <si>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</si>
  <si>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</si>
  <si>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</si>
  <si>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</si>
  <si>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</si>
  <si>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</si>
  <si>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</si>
  <si>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</si>
  <si>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</si>
  <si>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</si>
  <si>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</si>
  <si>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</si>
  <si>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</si>
  <si>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</si>
  <si>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</si>
  <si>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</si>
  <si>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</si>
  <si>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</si>
  <si>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</si>
  <si>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</si>
  <si>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</si>
  <si>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</si>
  <si>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</si>
  <si>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</si>
  <si>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</si>
  <si>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</si>
  <si>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</si>
  <si>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</si>
  <si>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</si>
  <si>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</si>
  <si>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</si>
  <si>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</si>
  <si>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</si>
  <si>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</si>
  <si>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</si>
  <si>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</si>
  <si>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</si>
  <si>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</si>
  <si>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</si>
  <si>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</si>
  <si>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</si>
  <si>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</si>
  <si>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</si>
  <si>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</si>
  <si>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</si>
  <si>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</si>
  <si>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</si>
  <si>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</si>
  <si>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</si>
  <si>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</si>
  <si>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</si>
  <si>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</si>
  <si>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</si>
  <si>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</si>
  <si>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</si>
  <si>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</si>
  <si>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</si>
  <si>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</si>
  <si>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</si>
  <si>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</si>
  <si>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</si>
  <si>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</si>
  <si>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</si>
  <si>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</si>
  <si>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</si>
  <si>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</si>
  <si>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</si>
  <si>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</si>
  <si>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</si>
  <si>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</si>
  <si>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</si>
  <si>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</si>
  <si>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</si>
  <si>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</si>
  <si>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</si>
  <si>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</si>
  <si>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</si>
  <si>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</si>
  <si>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</si>
  <si>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</si>
  <si>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</si>
  <si>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</si>
  <si>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</si>
  <si>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</si>
  <si>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</si>
  <si>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</si>
  <si>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</si>
  <si>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</si>
  <si>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</si>
  <si>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</si>
  <si>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</si>
  <si>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</si>
  <si>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</si>
  <si>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</si>
  <si>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</si>
  <si>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</si>
  <si>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</si>
  <si>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</si>
  <si>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</si>
  <si>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</si>
  <si>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</si>
  <si>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</si>
  <si>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</si>
  <si>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</si>
  <si>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</si>
  <si>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</si>
  <si>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</si>
  <si>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</si>
  <si>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</si>
  <si>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</si>
  <si>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</si>
  <si>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</si>
  <si>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</si>
  <si>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</si>
  <si>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</si>
  <si>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</si>
  <si>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</si>
  <si>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</si>
  <si>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</si>
  <si>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</si>
  <si>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</si>
  <si>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</si>
  <si>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</si>
  <si>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</si>
  <si>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</si>
  <si>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</si>
  <si>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</si>
  <si>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</si>
  <si>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</si>
  <si>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</si>
  <si>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</si>
  <si>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</si>
  <si>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</si>
  <si>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</si>
  <si>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</si>
  <si>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</si>
  <si>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</si>
  <si>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</si>
  <si>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</si>
  <si>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</si>
  <si>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</si>
  <si>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</si>
  <si>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</si>
  <si>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</si>
  <si>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</si>
  <si>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</si>
  <si>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</si>
  <si>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</si>
  <si>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</si>
  <si>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</si>
  <si>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</si>
  <si>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</si>
  <si>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</si>
  <si>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</si>
  <si>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</si>
  <si>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</si>
  <si>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</si>
  <si>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</si>
  <si>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</si>
  <si>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</si>
  <si>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</si>
  <si>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</si>
  <si>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</si>
  <si>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</si>
  <si>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</si>
  <si>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</si>
  <si>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</si>
  <si>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</si>
  <si>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</si>
  <si>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</si>
  <si>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</si>
  <si>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</si>
  <si>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</si>
  <si>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</si>
  <si>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</si>
  <si>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</si>
  <si>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</si>
  <si>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</si>
  <si>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</si>
  <si>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</si>
  <si>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</si>
  <si>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</si>
  <si>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</si>
  <si>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</si>
  <si>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</si>
  <si>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</si>
  <si>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</si>
  <si>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</si>
  <si>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</si>
  <si>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</si>
  <si>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</si>
  <si>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</si>
  <si>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</si>
  <si>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</si>
  <si>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</si>
  <si>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</si>
  <si>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</si>
  <si>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</si>
  <si>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</si>
  <si>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</si>
  <si>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</si>
  <si>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</si>
  <si>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</si>
  <si>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</si>
  <si>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</si>
  <si>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</si>
  <si>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</si>
  <si>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</si>
  <si>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</si>
  <si>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</si>
  <si>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</si>
  <si>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</si>
  <si>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</si>
  <si>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</si>
  <si>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</si>
  <si>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</si>
  <si>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</si>
  <si>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</si>
  <si>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</si>
  <si>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</si>
  <si>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</si>
  <si>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</si>
  <si>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</si>
  <si>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</si>
  <si>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</si>
  <si>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</si>
  <si>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</si>
  <si>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</si>
  <si>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</si>
  <si>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</si>
  <si>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</si>
  <si>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</si>
  <si>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</si>
  <si>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</si>
  <si>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</si>
  <si>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</si>
  <si>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</si>
  <si>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</si>
  <si>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</si>
  <si>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</si>
  <si>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</si>
  <si>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</si>
  <si>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</si>
  <si>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</si>
  <si>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</si>
  <si>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</si>
  <si>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</si>
  <si>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</si>
  <si>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</si>
  <si>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</si>
  <si>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</si>
  <si>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</si>
  <si>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</si>
  <si>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</si>
  <si>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</si>
  <si>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</si>
  <si>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</si>
  <si>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</si>
  <si>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</si>
  <si>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</si>
  <si>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</si>
  <si>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</si>
  <si>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</si>
  <si>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</si>
  <si>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</si>
  <si>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</si>
  <si>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</si>
  <si>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</si>
  <si>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</si>
  <si>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</si>
  <si>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</si>
  <si>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</si>
  <si>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</si>
  <si>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</si>
  <si>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</si>
  <si>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</si>
  <si>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</si>
  <si>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</si>
  <si>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</si>
  <si>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</si>
  <si>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</si>
  <si>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</si>
  <si>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</si>
  <si>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</si>
  <si>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</si>
  <si>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</si>
  <si>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</si>
  <si>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</si>
  <si>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</si>
  <si>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</si>
  <si>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</si>
  <si>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</si>
  <si>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</si>
  <si>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</si>
  <si>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</si>
  <si>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</si>
  <si>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</si>
  <si>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</si>
  <si>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</si>
  <si>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</si>
  <si>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</si>
  <si>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</si>
  <si>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</si>
  <si>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</si>
  <si>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</si>
  <si>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</si>
  <si>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</si>
  <si>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</si>
  <si>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</si>
  <si>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</si>
  <si>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</si>
  <si>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</si>
  <si>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</si>
  <si>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</si>
  <si>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</si>
  <si>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</si>
  <si>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</si>
  <si>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</si>
  <si>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</si>
  <si>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</si>
  <si>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</si>
  <si>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</si>
  <si>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</si>
  <si>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</si>
  <si>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</si>
  <si>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</si>
  <si>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</si>
  <si>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</si>
  <si>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</si>
  <si>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</si>
  <si>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</si>
  <si>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</si>
  <si>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</si>
  <si>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</si>
  <si>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</si>
  <si>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</si>
  <si>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</si>
  <si>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</si>
  <si>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</si>
  <si>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</si>
  <si>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</si>
  <si>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</si>
  <si>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</si>
  <si>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</si>
  <si>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</si>
  <si>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</si>
  <si>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</si>
  <si>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</si>
  <si>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</si>
  <si>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</si>
  <si>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</si>
  <si>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</si>
  <si>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</si>
  <si>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</si>
  <si>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</si>
  <si>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</si>
  <si>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</si>
  <si>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</si>
  <si>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</si>
  <si>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</si>
  <si>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</si>
  <si>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</si>
  <si>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</si>
  <si>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</si>
  <si>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</si>
  <si>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</si>
  <si>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</si>
  <si>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</si>
  <si>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</si>
  <si>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</si>
  <si>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</si>
  <si>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</si>
  <si>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</si>
  <si>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</si>
  <si>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</si>
  <si>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</si>
  <si>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</si>
  <si>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</si>
  <si>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</si>
  <si>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</si>
  <si>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</si>
  <si>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</si>
  <si>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</si>
  <si>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</si>
  <si>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</si>
  <si>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</si>
  <si>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</si>
  <si>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</si>
  <si>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</si>
  <si>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</si>
  <si>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</si>
  <si>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</si>
  <si>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</si>
  <si>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</si>
  <si>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</si>
  <si>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</si>
  <si>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</si>
  <si>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</si>
  <si>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</si>
  <si>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</si>
  <si>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</si>
  <si>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</si>
  <si>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</si>
  <si>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</si>
  <si>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</si>
  <si>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</si>
  <si>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</si>
  <si>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</si>
  <si>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</si>
  <si>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</si>
  <si>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</si>
  <si>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</si>
  <si>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</si>
  <si>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</si>
  <si>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</si>
  <si>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</si>
  <si>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</si>
  <si>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</si>
  <si>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</si>
  <si>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</si>
  <si>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</si>
  <si>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</si>
  <si>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</si>
  <si>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</si>
  <si>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</si>
  <si>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</si>
  <si>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</si>
  <si>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</si>
  <si>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</si>
  <si>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</si>
  <si>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</si>
  <si>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</si>
  <si>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</si>
  <si>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</si>
  <si>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</si>
  <si>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</si>
  <si>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</si>
  <si>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</si>
  <si>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</si>
  <si>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</si>
  <si>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</si>
  <si>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</si>
  <si>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</si>
  <si>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</si>
  <si>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</si>
  <si>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</si>
  <si>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</si>
  <si>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</si>
  <si>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</si>
  <si>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</si>
  <si>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</si>
  <si>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</si>
  <si>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</si>
  <si>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</si>
  <si>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</si>
  <si>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</si>
  <si>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</si>
  <si>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</si>
  <si>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</si>
  <si>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</si>
  <si>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</si>
  <si>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</si>
  <si>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</si>
  <si>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</si>
  <si>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</si>
  <si>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</si>
  <si>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</si>
  <si>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</si>
  <si>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</si>
  <si>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</si>
  <si>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</si>
  <si>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</si>
  <si>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</si>
  <si>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</si>
  <si>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</si>
  <si>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</si>
  <si>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</si>
  <si>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</si>
  <si>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</si>
  <si>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</si>
  <si>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</si>
  <si>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</si>
  <si>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</si>
  <si>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</si>
  <si>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</si>
  <si>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</si>
  <si>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</si>
  <si>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</si>
  <si>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</si>
  <si>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</si>
  <si>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</si>
  <si>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</si>
  <si>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</si>
  <si>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</si>
  <si>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</si>
  <si>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</si>
  <si>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</si>
  <si>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</si>
  <si>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</si>
  <si>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</si>
  <si>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</si>
  <si>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</si>
  <si>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</si>
  <si>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</si>
  <si>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</si>
  <si>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</si>
  <si>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</si>
  <si>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</si>
  <si>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</si>
  <si>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</si>
  <si>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</si>
  <si>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</si>
  <si>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</si>
  <si>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</si>
  <si>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</si>
  <si>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</si>
  <si>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</si>
  <si>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</si>
  <si>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</si>
  <si>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</si>
  <si>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</si>
  <si>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</si>
  <si>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</si>
  <si>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</si>
  <si>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</si>
  <si>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</si>
  <si>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</si>
  <si>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</si>
  <si>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</si>
  <si>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</si>
  <si>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</si>
  <si>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</si>
  <si>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</si>
  <si>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</si>
  <si>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</si>
  <si>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</si>
  <si>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</si>
  <si>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</si>
  <si>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</si>
  <si>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</si>
  <si>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</si>
  <si>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</si>
  <si>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</si>
  <si>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</si>
  <si>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</si>
  <si>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</si>
  <si>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</si>
  <si>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</si>
  <si>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</si>
  <si>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</si>
  <si>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</si>
  <si>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</si>
  <si>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</si>
  <si>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</si>
  <si>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</si>
  <si>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</si>
  <si>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</si>
  <si>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</si>
  <si>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</si>
  <si>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</si>
  <si>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</si>
  <si>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</si>
  <si>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</si>
  <si>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</si>
  <si>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</si>
  <si>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</si>
  <si>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</si>
  <si>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</si>
  <si>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</si>
  <si>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</si>
  <si>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</si>
  <si>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</si>
  <si>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</si>
  <si>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</si>
  <si>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</si>
  <si>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</si>
  <si>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</si>
  <si>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</si>
  <si>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</si>
  <si>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</si>
  <si>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</si>
  <si>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</si>
  <si>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</si>
  <si>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</si>
  <si>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</si>
  <si>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</si>
  <si>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</si>
  <si>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</si>
  <si>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</si>
  <si>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</si>
  <si>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</si>
  <si>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</si>
  <si>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</si>
  <si>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</si>
  <si>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</si>
  <si>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</si>
  <si>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</si>
  <si>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</si>
  <si>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</si>
  <si>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</si>
  <si>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</si>
  <si>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</si>
  <si>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</si>
  <si>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</si>
  <si>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</si>
  <si>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</si>
  <si>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</si>
  <si>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</si>
  <si>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</si>
  <si>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</si>
  <si>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</si>
  <si>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</si>
  <si>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</si>
  <si>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</si>
  <si>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</si>
  <si>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</si>
  <si>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</si>
  <si>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</si>
  <si>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</si>
  <si>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</si>
  <si>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</si>
  <si>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</si>
  <si>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</si>
  <si>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</si>
  <si>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</si>
  <si>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</si>
  <si>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</si>
  <si>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</si>
  <si>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</si>
  <si>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</si>
  <si>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</si>
  <si>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</si>
  <si>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</si>
  <si>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</si>
  <si>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</si>
  <si>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</si>
  <si>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</si>
  <si>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</si>
  <si>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</si>
  <si>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</si>
  <si>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</si>
  <si>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</si>
  <si>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</si>
  <si>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</si>
  <si>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</si>
  <si>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</si>
  <si>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</si>
  <si>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</si>
  <si>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</si>
  <si>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</si>
  <si>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</si>
  <si>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</si>
  <si>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</si>
  <si>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</si>
  <si>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</si>
  <si>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</si>
  <si>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</si>
  <si>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</si>
  <si>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</si>
  <si>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</si>
  <si>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</si>
  <si>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</si>
  <si>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</si>
  <si>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</si>
  <si>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</si>
  <si>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</si>
  <si>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</si>
  <si>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</si>
  <si>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</si>
  <si>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</si>
  <si>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</si>
  <si>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</si>
  <si>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</si>
  <si>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</si>
  <si>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</si>
  <si>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</si>
  <si>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</si>
  <si>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</si>
  <si>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</si>
  <si>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</si>
  <si>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</si>
  <si>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</si>
  <si>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</si>
  <si>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</si>
  <si>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</si>
  <si>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</si>
  <si>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</si>
  <si>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</si>
  <si>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</si>
  <si>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</si>
  <si>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</si>
  <si>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</si>
  <si>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</si>
  <si>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</si>
  <si>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</si>
  <si>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</si>
  <si>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</si>
  <si>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</si>
  <si>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</si>
  <si>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</si>
  <si>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</si>
  <si>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</si>
  <si>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</si>
  <si>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</si>
  <si>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</si>
  <si>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</si>
  <si>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</si>
  <si>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</si>
  <si>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</si>
  <si>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</si>
  <si>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</si>
  <si>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</si>
  <si>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</si>
  <si>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</si>
  <si>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</si>
  <si>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</si>
  <si>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</si>
  <si>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</si>
  <si>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</si>
  <si>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</si>
  <si>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</si>
  <si>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</si>
  <si>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</si>
  <si>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</si>
  <si>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</si>
  <si>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</si>
  <si>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</si>
  <si>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</si>
  <si>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</si>
  <si>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</si>
  <si>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</si>
  <si>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</si>
  <si>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</si>
  <si>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</si>
  <si>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</si>
  <si>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</si>
  <si>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</si>
  <si>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</si>
  <si>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</si>
  <si>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</si>
  <si>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</si>
  <si>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</si>
  <si>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</si>
  <si>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</si>
  <si>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</si>
  <si>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</si>
  <si>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</si>
  <si>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</si>
  <si>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</si>
  <si>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</si>
  <si>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</si>
  <si>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</si>
  <si>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</si>
  <si>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</si>
  <si>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</si>
  <si>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</si>
  <si>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</si>
  <si>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</si>
  <si>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</si>
  <si>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</si>
  <si>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</si>
  <si>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</si>
  <si>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</si>
  <si>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</si>
  <si>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</si>
  <si>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</si>
  <si>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</si>
  <si>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</si>
  <si>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</si>
  <si>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</si>
  <si>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</si>
  <si>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</si>
  <si>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</si>
  <si>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</si>
  <si>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</si>
  <si>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</si>
  <si>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</si>
  <si>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</si>
  <si>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</si>
  <si>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</si>
  <si>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</si>
  <si>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</si>
  <si>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</si>
  <si>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</si>
  <si>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</si>
  <si>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</si>
  <si>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</si>
  <si>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</si>
  <si>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</si>
  <si>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</si>
  <si>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</si>
  <si>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</si>
  <si>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</si>
  <si>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</si>
  <si>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</si>
  <si>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</si>
  <si>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</si>
  <si>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</si>
  <si>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</si>
  <si>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</si>
  <si>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</si>
  <si>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</si>
  <si>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</si>
  <si>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</si>
  <si>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</si>
  <si>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</si>
  <si>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</si>
  <si>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</si>
  <si>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</si>
  <si>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</si>
  <si>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</si>
  <si>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</si>
  <si>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</si>
  <si>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</si>
  <si>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</si>
  <si>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</si>
  <si>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</si>
  <si>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</si>
  <si>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</si>
  <si>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</si>
  <si>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</si>
  <si>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</si>
  <si>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</si>
  <si>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</si>
  <si>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</si>
  <si>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</si>
  <si>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</si>
  <si>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</si>
  <si>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</si>
  <si>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</si>
  <si>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</si>
  <si>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</si>
  <si>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</si>
  <si>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</si>
  <si>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</si>
  <si>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</si>
  <si>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</si>
  <si>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</si>
  <si>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</si>
  <si>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</si>
  <si>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</si>
  <si>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</si>
  <si>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</si>
  <si>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</si>
  <si>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</si>
  <si>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</si>
  <si>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</si>
  <si>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</si>
  <si>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</si>
  <si>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</si>
  <si>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</si>
  <si>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</si>
  <si>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</si>
  <si>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</si>
  <si>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</si>
  <si>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</si>
  <si>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</si>
  <si>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</si>
  <si>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</si>
  <si>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</si>
  <si>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</si>
  <si>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</si>
  <si>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</si>
  <si>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</si>
  <si>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</si>
  <si>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</si>
  <si>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</si>
  <si>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</si>
  <si>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</si>
  <si>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</si>
  <si>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</si>
  <si>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</si>
  <si>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</si>
  <si>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</si>
  <si>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</si>
  <si>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</si>
  <si>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</si>
  <si>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</si>
  <si>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</si>
  <si>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</si>
  <si>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</si>
  <si>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</si>
  <si>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</si>
  <si>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</si>
  <si>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</si>
  <si>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</si>
  <si>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</si>
  <si>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</si>
  <si>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</si>
  <si>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</si>
  <si>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</si>
  <si>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</si>
  <si>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</si>
  <si>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</si>
  <si>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</si>
  <si>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</si>
  <si>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</si>
  <si>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</si>
  <si>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</si>
  <si>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</si>
  <si>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</si>
  <si>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</si>
  <si>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</si>
  <si>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</si>
  <si>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</si>
  <si>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</si>
  <si>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</si>
  <si>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</si>
  <si>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</si>
  <si>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</si>
  <si>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</si>
  <si>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</si>
  <si>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</si>
  <si>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</si>
  <si>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</si>
  <si>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</si>
  <si>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</si>
  <si>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</si>
  <si>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</si>
  <si>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</si>
  <si>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</si>
  <si>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</si>
  <si>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</si>
  <si>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</si>
  <si>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</si>
  <si>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</si>
  <si>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</si>
  <si>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</si>
  <si>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</si>
  <si>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</si>
  <si>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</si>
  <si>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</si>
  <si>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</si>
  <si>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</si>
  <si>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</si>
  <si>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</si>
  <si>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</si>
  <si>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</si>
  <si>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</si>
  <si>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</si>
  <si>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</si>
  <si>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</si>
  <si>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</si>
  <si>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</si>
  <si>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</si>
  <si>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</si>
  <si>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</si>
  <si>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</si>
  <si>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</si>
  <si>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</si>
  <si>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</si>
  <si>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</si>
  <si>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</si>
  <si>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</si>
  <si>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</si>
  <si>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</si>
  <si>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</si>
  <si>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</si>
  <si>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</si>
  <si>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</si>
  <si>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</si>
  <si>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</si>
  <si>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</si>
  <si>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</si>
  <si>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</si>
  <si>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</si>
  <si>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</si>
  <si>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</si>
  <si>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</si>
  <si>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</si>
  <si>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</si>
  <si>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</si>
  <si>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</si>
  <si>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</si>
  <si>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</si>
  <si>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</si>
  <si>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</si>
  <si>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</si>
  <si>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</si>
  <si>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</si>
  <si>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</si>
  <si>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</si>
  <si>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</si>
  <si>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</si>
  <si>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</si>
  <si>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</si>
  <si>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</si>
  <si>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</si>
  <si>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</si>
  <si>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</si>
  <si>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</si>
  <si>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</si>
  <si>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</si>
  <si>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</si>
  <si>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</si>
  <si>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</si>
  <si>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</si>
  <si>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</si>
  <si>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</si>
  <si>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</si>
  <si>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</si>
  <si>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</si>
  <si>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</si>
  <si>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</si>
  <si>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</si>
  <si>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</si>
  <si>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</si>
  <si>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</si>
  <si>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</si>
  <si>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</si>
  <si>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</si>
  <si>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</si>
  <si>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</si>
  <si>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</si>
  <si>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</si>
  <si>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</si>
  <si>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</si>
  <si>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</si>
  <si>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</si>
  <si>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</si>
  <si>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</si>
  <si>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</si>
  <si>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</si>
  <si>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</si>
  <si>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</si>
  <si>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</si>
  <si>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</si>
  <si>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</si>
  <si>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</si>
  <si>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</si>
  <si>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</si>
  <si>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</si>
  <si>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</si>
  <si>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</si>
  <si>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</si>
  <si>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</si>
  <si>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</si>
  <si>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</si>
  <si>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</si>
  <si>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</si>
  <si>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</si>
  <si>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</si>
  <si>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</si>
  <si>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</si>
  <si>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</si>
  <si>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</si>
  <si>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</si>
  <si>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</si>
  <si>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</si>
  <si>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</si>
  <si>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</si>
  <si>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</si>
  <si>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</si>
  <si>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</si>
  <si>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</si>
  <si>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</si>
  <si>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</si>
  <si>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</si>
  <si>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</si>
  <si>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</si>
  <si>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</si>
  <si>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</si>
  <si>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</si>
  <si>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</si>
  <si>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</si>
  <si>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</si>
  <si>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</si>
  <si>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</si>
  <si>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</si>
  <si>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</si>
  <si>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</si>
  <si>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</si>
  <si>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</si>
  <si>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</si>
  <si>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</si>
  <si>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</si>
  <si>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</si>
  <si>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</si>
  <si>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</si>
  <si>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</si>
  <si>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</si>
  <si>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</si>
  <si>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</si>
  <si>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</si>
  <si>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</si>
  <si>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</si>
  <si>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</si>
  <si>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</si>
  <si>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</si>
  <si>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</si>
  <si>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</si>
  <si>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</si>
  <si>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</si>
  <si>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</si>
  <si>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</si>
  <si>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</si>
  <si>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</si>
  <si>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</si>
  <si>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</si>
  <si>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</si>
  <si>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</si>
  <si>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</si>
  <si>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</si>
  <si>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</si>
  <si>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</si>
  <si>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</si>
  <si>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</si>
  <si>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</si>
  <si>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</si>
  <si>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</si>
  <si>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</si>
  <si>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</si>
  <si>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</si>
  <si>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</si>
  <si>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</si>
  <si>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</si>
  <si>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</si>
  <si>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</si>
  <si>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</si>
  <si>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</si>
  <si>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</si>
  <si>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</si>
  <si>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</si>
  <si>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</si>
  <si>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</si>
  <si>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</si>
  <si>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</si>
  <si>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</si>
  <si>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</si>
  <si>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</si>
  <si>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</si>
  <si>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</si>
  <si>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</si>
  <si>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</si>
  <si>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</si>
  <si>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</si>
  <si>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</si>
  <si>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</si>
  <si>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</si>
  <si>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</si>
  <si>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</si>
  <si>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</si>
  <si>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</si>
  <si>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</si>
  <si>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</si>
  <si>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</si>
  <si>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</si>
  <si>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</si>
  <si>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</si>
  <si>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</si>
  <si>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</si>
  <si>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</si>
  <si>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</si>
  <si>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</si>
  <si>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</si>
  <si>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</si>
  <si>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</si>
  <si>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</si>
  <si>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</si>
  <si>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</si>
  <si>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</si>
  <si>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</si>
  <si>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</si>
  <si>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</si>
  <si>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</si>
  <si>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</si>
  <si>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</si>
  <si>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</si>
  <si>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</si>
  <si>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</si>
  <si>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</si>
  <si>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</si>
  <si>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</si>
  <si>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</si>
  <si>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</si>
  <si>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</si>
  <si>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</si>
  <si>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</si>
  <si>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</si>
  <si>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</si>
  <si>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</si>
  <si>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</si>
  <si>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</si>
  <si>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</si>
  <si>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</si>
  <si>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</si>
  <si>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</si>
  <si>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</si>
  <si>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</si>
  <si>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</si>
  <si>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</si>
  <si>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</si>
  <si>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</si>
  <si>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</si>
  <si>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</si>
  <si>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</si>
  <si>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</si>
  <si>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</si>
  <si>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</si>
  <si>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</si>
  <si>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</si>
  <si>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</si>
  <si>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</si>
  <si>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</si>
  <si>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</si>
  <si>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</si>
  <si>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</si>
  <si>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</si>
  <si>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</si>
  <si>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</si>
  <si>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</si>
  <si>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</si>
  <si>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</si>
  <si>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</si>
  <si>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</si>
  <si>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</si>
  <si>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</si>
  <si>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</si>
  <si>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</si>
  <si>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</si>
  <si>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</si>
  <si>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</si>
  <si>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</si>
  <si>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</si>
  <si>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</si>
  <si>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</si>
  <si>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</si>
  <si>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</si>
  <si>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</si>
  <si>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</si>
  <si>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</si>
  <si>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</si>
  <si>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</si>
  <si>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</si>
  <si>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</si>
  <si>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</si>
  <si>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</si>
  <si>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</si>
  <si>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</si>
  <si>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</si>
  <si>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</si>
  <si>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</si>
  <si>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</si>
  <si>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</si>
  <si>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</si>
  <si>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</si>
  <si>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</si>
  <si>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</si>
  <si>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</si>
  <si>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</si>
  <si>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</si>
  <si>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</si>
  <si>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</si>
  <si>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</si>
  <si>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</si>
  <si>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</si>
  <si>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</si>
  <si>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</si>
  <si>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</si>
  <si>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</si>
  <si>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</si>
  <si>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</si>
  <si>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</si>
  <si>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</si>
  <si>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</si>
  <si>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</si>
  <si>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</si>
  <si>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</si>
  <si>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</si>
  <si>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</si>
  <si>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</si>
  <si>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</si>
  <si>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</si>
  <si>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</si>
  <si>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</si>
  <si>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</si>
  <si>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</si>
  <si>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</si>
  <si>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</si>
  <si>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</si>
  <si>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</si>
  <si>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</si>
  <si>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</si>
  <si>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</si>
  <si>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</si>
  <si>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</si>
  <si>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</si>
  <si>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</si>
  <si>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</si>
  <si>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</si>
  <si>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</si>
  <si>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</si>
  <si>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</si>
  <si>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</si>
  <si>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</si>
  <si>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</si>
  <si>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</si>
  <si>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</si>
  <si>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</si>
  <si>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</si>
  <si>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</si>
  <si>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</si>
  <si>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</si>
  <si>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</si>
  <si>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</si>
  <si>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</si>
  <si>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</si>
  <si>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</si>
  <si>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</si>
  <si>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</si>
  <si>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</si>
  <si>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</si>
  <si>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</si>
  <si>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</si>
  <si>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</si>
  <si>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</si>
  <si>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</si>
  <si>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</si>
  <si>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</si>
  <si>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</si>
  <si>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</si>
  <si>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</si>
  <si>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</si>
  <si>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</si>
  <si>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</si>
  <si>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</si>
  <si>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</si>
  <si>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</si>
  <si>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</si>
  <si>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</si>
  <si>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</si>
  <si>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</si>
  <si>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</si>
  <si>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</si>
  <si>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</si>
  <si>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</si>
  <si>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</si>
  <si>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</si>
  <si>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</si>
  <si>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</si>
  <si>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</si>
  <si>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</si>
  <si>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</si>
  <si>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</si>
  <si>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</si>
  <si>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</si>
  <si>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</si>
  <si>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</si>
  <si>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</si>
  <si>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</si>
  <si>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</si>
  <si>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</si>
  <si>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</si>
  <si>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</si>
  <si>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</si>
  <si>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</si>
  <si>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</si>
  <si>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</si>
  <si>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</si>
  <si>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</si>
  <si>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</si>
  <si>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</si>
  <si>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</si>
  <si>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</si>
  <si>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</si>
  <si>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</si>
  <si>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</si>
  <si>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</si>
  <si>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</si>
  <si>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</si>
  <si>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</si>
  <si>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</si>
  <si>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</si>
  <si>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</si>
  <si>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</si>
  <si>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</si>
  <si>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</si>
  <si>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</si>
  <si>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</si>
  <si>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</si>
  <si>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</si>
  <si>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</si>
  <si>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</si>
  <si>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</si>
  <si>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</si>
  <si>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</si>
  <si>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</si>
  <si>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</si>
  <si>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</si>
  <si>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</si>
  <si>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</si>
  <si>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</si>
  <si>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</si>
  <si>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</si>
  <si>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</si>
  <si>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</si>
  <si>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</si>
  <si>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</si>
  <si>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</si>
  <si>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</si>
  <si>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</si>
  <si>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</si>
  <si>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</si>
  <si>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</si>
  <si>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</si>
  <si>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</si>
  <si>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</si>
  <si>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</si>
  <si>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</si>
  <si>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</si>
  <si>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</si>
  <si>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</si>
  <si>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</si>
  <si>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</si>
  <si>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</si>
  <si>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</si>
  <si>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</si>
  <si>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</si>
  <si>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</si>
  <si>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</si>
  <si>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</si>
  <si>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</si>
  <si>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</si>
  <si>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</si>
  <si>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</si>
  <si>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</si>
  <si>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</si>
  <si>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</si>
  <si>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</si>
  <si>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</si>
  <si>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</si>
  <si>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</si>
  <si>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</si>
  <si>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</si>
  <si>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</si>
  <si>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</si>
  <si>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</si>
  <si>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</si>
  <si>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</si>
  <si>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</si>
  <si>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</si>
  <si>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</si>
  <si>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</si>
  <si>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</si>
  <si>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</si>
  <si>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</si>
  <si>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</si>
  <si>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</si>
  <si>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</si>
  <si>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</si>
  <si>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</si>
  <si>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</si>
  <si>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</si>
  <si>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</si>
  <si>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</si>
  <si>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</si>
  <si>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</si>
  <si>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</si>
  <si>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</si>
  <si>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</si>
  <si>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</si>
  <si>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</si>
  <si>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</si>
  <si>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</si>
  <si>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</si>
  <si>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</si>
  <si>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</si>
  <si>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</si>
  <si>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</si>
  <si>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</si>
  <si>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</si>
  <si>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</si>
  <si>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</si>
  <si>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</si>
  <si>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</si>
  <si>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</si>
  <si>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</si>
  <si>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</si>
  <si>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</si>
  <si>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</si>
  <si>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</si>
  <si>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</si>
  <si>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</si>
  <si>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</si>
  <si>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</si>
  <si>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</si>
  <si>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</si>
  <si>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</si>
  <si>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</si>
  <si>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</si>
  <si>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</si>
  <si>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</si>
  <si>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</si>
  <si>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</si>
  <si>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</si>
  <si>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</si>
  <si>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</si>
  <si>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</si>
  <si>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</si>
  <si>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</si>
  <si>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</si>
  <si>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</si>
  <si>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</si>
  <si>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</si>
  <si>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</si>
  <si>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</si>
  <si>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</si>
  <si>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</si>
  <si>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</si>
  <si>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</si>
  <si>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</si>
  <si>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</si>
  <si>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</si>
  <si>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</si>
  <si>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</si>
  <si>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</si>
  <si>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</si>
  <si>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</si>
  <si>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</si>
  <si>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</si>
  <si>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</si>
  <si>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</si>
  <si>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</si>
  <si>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</si>
  <si>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</si>
  <si>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</si>
  <si>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</si>
  <si>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</si>
  <si>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</si>
  <si>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</si>
  <si>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</si>
  <si>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</si>
  <si>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</si>
  <si>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</si>
  <si>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</si>
  <si>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</si>
  <si>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</si>
  <si>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</si>
  <si>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</si>
  <si>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</si>
  <si>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</si>
  <si>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</si>
  <si>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</si>
  <si>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</si>
  <si>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</si>
  <si>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</si>
  <si>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</si>
  <si>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</si>
  <si>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</si>
  <si>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</si>
  <si>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</si>
  <si>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</si>
  <si>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</si>
  <si>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</si>
  <si>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</si>
  <si>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</si>
  <si>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</si>
  <si>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</si>
  <si>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</si>
  <si>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</si>
  <si>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</si>
  <si>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</si>
  <si>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</si>
  <si>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</si>
  <si>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</si>
  <si>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</si>
  <si>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</si>
  <si>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</si>
  <si>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</si>
  <si>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</si>
  <si>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</si>
  <si>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</si>
  <si>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</si>
  <si>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</si>
  <si>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</si>
  <si>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</si>
  <si>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</si>
  <si>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</si>
  <si>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</si>
  <si>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</si>
  <si>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</si>
  <si>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</si>
  <si>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</si>
  <si>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</si>
  <si>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</si>
  <si>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</si>
  <si>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</si>
  <si>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</si>
  <si>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</si>
  <si>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</si>
  <si>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</si>
  <si>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</si>
  <si>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</si>
  <si>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</si>
  <si>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</si>
  <si>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</si>
  <si>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</si>
  <si>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</si>
  <si>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</si>
  <si>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</si>
  <si>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</si>
  <si>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</si>
  <si>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</si>
  <si>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</si>
  <si>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</si>
  <si>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</si>
  <si>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</si>
  <si>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</si>
  <si>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</si>
  <si>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</si>
  <si>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</si>
  <si>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</si>
  <si>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</si>
  <si>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</si>
  <si>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</si>
  <si>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</si>
  <si>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</si>
  <si>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</si>
  <si>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</si>
  <si>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</si>
  <si>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</si>
  <si>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</si>
  <si>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</si>
  <si>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</si>
  <si>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</si>
  <si>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</si>
  <si>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</si>
  <si>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</si>
  <si>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</si>
  <si>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</si>
  <si>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</si>
  <si>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</si>
  <si>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</si>
  <si>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</si>
  <si>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</si>
  <si>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</si>
  <si>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</si>
  <si>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</si>
  <si>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</si>
  <si>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</si>
  <si>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</si>
  <si>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</si>
  <si>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</si>
  <si>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</si>
  <si>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</si>
  <si>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</si>
  <si>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</si>
  <si>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</si>
  <si>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</si>
  <si>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</si>
  <si>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</si>
  <si>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</si>
  <si>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</si>
  <si>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</si>
  <si>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</si>
  <si>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</si>
  <si>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</si>
  <si>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</si>
  <si>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</si>
  <si>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</si>
  <si>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</si>
  <si>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</si>
  <si>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</si>
  <si>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</si>
  <si>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</si>
  <si>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</si>
  <si>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</si>
  <si>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</si>
  <si>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</si>
  <si>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</si>
  <si>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</si>
  <si>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</si>
  <si>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</si>
  <si>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</si>
  <si>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</si>
  <si>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</si>
  <si>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</si>
  <si>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</si>
  <si>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</si>
  <si>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</si>
  <si>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</si>
  <si>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</si>
  <si>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</si>
  <si>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</si>
  <si>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</si>
  <si>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</si>
  <si>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</si>
  <si>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</si>
  <si>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</si>
  <si>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</si>
  <si>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</si>
  <si>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</si>
  <si>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</si>
  <si>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</si>
  <si>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</si>
  <si>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</si>
  <si>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</si>
  <si>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</si>
  <si>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</si>
  <si>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</si>
  <si>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</si>
  <si>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</si>
  <si>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</si>
  <si>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</si>
  <si>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</si>
  <si>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</si>
  <si>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</si>
  <si>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</si>
  <si>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</si>
  <si>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</si>
  <si>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</si>
  <si>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</si>
  <si>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</si>
  <si>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</si>
  <si>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</si>
  <si>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</si>
  <si>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</si>
  <si>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</si>
  <si>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</si>
  <si>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</si>
  <si>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</si>
  <si>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</si>
  <si>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</si>
  <si>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</si>
  <si>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</si>
  <si>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</si>
  <si>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</si>
  <si>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</si>
  <si>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</si>
  <si>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</si>
  <si>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</si>
  <si>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</si>
  <si>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</si>
  <si>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</si>
  <si>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</si>
  <si>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</si>
  <si>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</si>
  <si>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</si>
  <si>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</si>
  <si>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</si>
  <si>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</si>
  <si>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</si>
  <si>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</si>
  <si>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</si>
  <si>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</si>
  <si>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</si>
  <si>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</si>
  <si>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</si>
  <si>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</si>
  <si>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</si>
  <si>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</si>
  <si>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</si>
  <si>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</si>
  <si>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</si>
  <si>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</si>
  <si>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</si>
  <si>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</si>
  <si>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</si>
  <si>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</si>
  <si>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</si>
  <si>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</si>
  <si>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</si>
  <si>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</si>
  <si>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</si>
  <si>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</si>
  <si>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</si>
  <si>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</si>
  <si>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</si>
  <si>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</si>
  <si>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</si>
  <si>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</si>
  <si>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</si>
  <si>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</si>
  <si>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</si>
  <si>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</si>
  <si>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</si>
  <si>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</si>
  <si>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</si>
  <si>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</si>
  <si>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</si>
  <si>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</si>
  <si>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</si>
  <si>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</si>
  <si>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</si>
  <si>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</si>
  <si>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</si>
  <si>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</si>
  <si>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</si>
  <si>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</si>
  <si>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</si>
  <si>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</si>
  <si>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</si>
  <si>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</si>
  <si>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</si>
  <si>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</si>
  <si>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</si>
  <si>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</si>
  <si>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</si>
  <si>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</si>
  <si>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</si>
  <si>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</si>
  <si>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</si>
  <si>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</si>
  <si>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</si>
  <si>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</si>
  <si>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</si>
  <si>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</si>
  <si>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</si>
  <si>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</si>
  <si>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</si>
  <si>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</si>
  <si>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</si>
  <si>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</si>
  <si>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</si>
  <si>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</si>
  <si>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</si>
  <si>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</si>
  <si>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</si>
  <si>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</si>
  <si>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</si>
  <si>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</si>
  <si>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</si>
  <si>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</si>
  <si>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</si>
  <si>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</si>
  <si>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</si>
  <si>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</si>
  <si>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</si>
  <si>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</si>
  <si>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</si>
  <si>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</si>
  <si>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</si>
  <si>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</si>
  <si>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</si>
  <si>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</si>
  <si>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</si>
  <si>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</si>
  <si>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</si>
  <si>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</si>
  <si>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</si>
  <si>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</si>
  <si>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</si>
  <si>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</si>
  <si>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</si>
  <si>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</si>
  <si>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</si>
  <si>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</si>
  <si>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</si>
  <si>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</si>
  <si>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</si>
  <si>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</si>
  <si>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</si>
  <si>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</si>
  <si>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</si>
  <si>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</si>
  <si>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</si>
  <si>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</si>
  <si>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</si>
  <si>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</si>
  <si>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</si>
  <si>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</si>
  <si>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</si>
  <si>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</si>
  <si>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</si>
  <si>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</si>
  <si>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</si>
  <si>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</si>
  <si>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</si>
  <si>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</si>
  <si>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</si>
  <si>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</si>
  <si>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</si>
  <si>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</si>
  <si>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</si>
  <si>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</si>
  <si>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</si>
  <si>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</si>
  <si>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</si>
  <si>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</si>
  <si>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</si>
  <si>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</si>
  <si>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</si>
  <si>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</si>
  <si>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</si>
  <si>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</si>
  <si>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</si>
  <si>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</si>
  <si>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</si>
  <si>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</si>
  <si>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</si>
  <si>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</si>
  <si>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</si>
  <si>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</si>
  <si>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</si>
  <si>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</si>
  <si>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</si>
  <si>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</si>
  <si>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</si>
  <si>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</si>
  <si>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</si>
  <si>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</si>
  <si>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</si>
  <si>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</si>
  <si>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</si>
  <si>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</si>
  <si>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</si>
  <si>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</si>
  <si>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</si>
  <si>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</si>
  <si>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</si>
  <si>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</si>
  <si>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</si>
  <si>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</si>
  <si>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</si>
  <si>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</si>
  <si>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</si>
  <si>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</si>
  <si>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</si>
  <si>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</si>
  <si>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</si>
  <si>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</si>
  <si>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</si>
  <si>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</si>
  <si>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</si>
  <si>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</si>
  <si>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</si>
  <si>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</si>
  <si>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</si>
  <si>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</si>
  <si>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</si>
  <si>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</si>
  <si>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</si>
  <si>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</si>
  <si>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</si>
  <si>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</si>
  <si>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</si>
  <si>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</si>
  <si>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</si>
  <si>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</si>
  <si>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</si>
  <si>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</si>
  <si>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</si>
  <si>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</si>
  <si>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</si>
  <si>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</si>
  <si>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</si>
  <si>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</si>
  <si>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</si>
  <si>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</si>
  <si>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</si>
  <si>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</si>
  <si>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</si>
  <si>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</si>
  <si>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</si>
  <si>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</si>
  <si>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</si>
  <si>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</si>
  <si>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</si>
  <si>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</si>
  <si>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</si>
  <si>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</si>
  <si>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</si>
  <si>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</si>
  <si>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</si>
  <si>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</si>
  <si>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</si>
  <si>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</si>
  <si>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</si>
  <si>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</si>
  <si>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</si>
  <si>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</si>
  <si>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</si>
  <si>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</si>
  <si>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</si>
  <si>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</si>
  <si>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</si>
  <si>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</si>
  <si>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</si>
  <si>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</si>
  <si>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</si>
  <si>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</si>
  <si>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</si>
  <si>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</si>
  <si>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</si>
  <si>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</si>
  <si>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</si>
  <si>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</si>
  <si>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</si>
  <si>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</si>
  <si>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</si>
  <si>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</si>
  <si>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</si>
  <si>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</si>
  <si>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</si>
  <si>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</si>
  <si>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</si>
  <si>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</si>
  <si>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</si>
  <si>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</si>
  <si>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</si>
  <si>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</si>
  <si>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</si>
  <si>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</si>
  <si>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</si>
  <si>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</si>
  <si>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</si>
  <si>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</si>
  <si>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</si>
  <si>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</si>
  <si>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</si>
  <si>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</si>
  <si>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</si>
  <si>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</si>
  <si>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</si>
  <si>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</si>
  <si>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</si>
  <si>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</si>
  <si>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</si>
  <si>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</si>
  <si>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</si>
  <si>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</si>
  <si>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</si>
  <si>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</si>
  <si>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</si>
  <si>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</si>
  <si>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</si>
  <si>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</si>
  <si>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</si>
  <si>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</si>
  <si>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</si>
  <si>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</si>
  <si>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</si>
  <si>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</si>
  <si>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</si>
  <si>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</si>
  <si>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</si>
  <si>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</si>
  <si>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</si>
  <si>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</si>
  <si>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</si>
  <si>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</si>
  <si>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</si>
  <si>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</si>
  <si>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</si>
  <si>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</si>
  <si>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</si>
  <si>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</si>
  <si>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</si>
  <si>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</si>
  <si>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</si>
  <si>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</si>
  <si>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</si>
  <si>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</si>
  <si>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</si>
  <si>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</si>
  <si>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</si>
  <si>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</si>
  <si>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</si>
  <si>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</si>
  <si>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</si>
  <si>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</si>
  <si>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</si>
  <si>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</si>
  <si>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</si>
  <si>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</si>
  <si>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</si>
  <si>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</si>
  <si>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</si>
  <si>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</si>
  <si>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</si>
  <si>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</si>
  <si>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</si>
  <si>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</si>
  <si>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</si>
  <si>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</si>
  <si>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</si>
  <si>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</si>
  <si>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</si>
  <si>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</si>
  <si>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</si>
  <si>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</si>
  <si>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</si>
  <si>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</si>
  <si>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</si>
  <si>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</si>
  <si>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</si>
  <si>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</si>
  <si>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</si>
  <si>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</si>
  <si>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</si>
  <si>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</si>
  <si>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</si>
  <si>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</si>
  <si>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</si>
  <si>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</si>
  <si>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</si>
  <si>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</si>
  <si>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</si>
  <si>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</si>
  <si>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</si>
  <si>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</si>
  <si>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</si>
  <si>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</si>
  <si>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</si>
  <si>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</si>
  <si>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</si>
  <si>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</si>
  <si>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</si>
  <si>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</si>
  <si>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</si>
  <si>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</si>
  <si>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</si>
  <si>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</si>
  <si>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</si>
  <si>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</si>
  <si>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</si>
  <si>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</si>
  <si>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</si>
  <si>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</si>
  <si>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</si>
  <si>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</si>
  <si>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</si>
  <si>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</si>
  <si>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</si>
  <si>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</si>
  <si>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</si>
  <si>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</si>
  <si>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</si>
  <si>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</si>
  <si>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</si>
  <si>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</si>
  <si>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</si>
  <si>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</si>
  <si>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</si>
  <si>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</si>
  <si>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</si>
  <si>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</si>
  <si>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</si>
  <si>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</si>
  <si>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</si>
  <si>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</si>
  <si>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</si>
  <si>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</si>
  <si>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</si>
  <si>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</si>
  <si>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</si>
  <si>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</si>
  <si>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</si>
  <si>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</si>
  <si>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</si>
  <si>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</si>
  <si>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</si>
  <si>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</si>
  <si>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</si>
  <si>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</si>
  <si>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</si>
  <si>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</si>
  <si>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</si>
  <si>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</si>
  <si>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</si>
  <si>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</si>
  <si>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</si>
  <si>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</si>
  <si>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</si>
  <si>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</si>
  <si>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</si>
  <si>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</si>
  <si>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</si>
  <si>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</si>
  <si>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</si>
  <si>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</si>
  <si>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</si>
  <si>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</si>
  <si>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</si>
  <si>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</si>
  <si>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</si>
  <si>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</si>
  <si>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</si>
  <si>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</si>
  <si>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</si>
  <si>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</si>
  <si>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</si>
  <si>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</si>
  <si>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</si>
  <si>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</si>
  <si>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</si>
  <si>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</si>
  <si>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</si>
  <si>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</si>
  <si>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</si>
  <si>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</si>
  <si>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</si>
  <si>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</si>
  <si>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</si>
  <si>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</si>
  <si>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</si>
  <si>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</si>
  <si>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</si>
  <si>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</si>
  <si>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</si>
  <si>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</si>
  <si>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</si>
  <si>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</si>
  <si>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</si>
  <si>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</si>
  <si>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</si>
  <si>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</si>
  <si>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</si>
  <si>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</si>
  <si>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</si>
  <si>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</si>
  <si>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</si>
  <si>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</si>
  <si>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</si>
  <si>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</si>
  <si>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</si>
  <si>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</si>
  <si>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</si>
  <si>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</si>
  <si>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</si>
  <si>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</si>
  <si>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</si>
  <si>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</si>
  <si>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</si>
  <si>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</si>
  <si>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</si>
  <si>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</si>
  <si>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</si>
  <si>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</si>
  <si>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</si>
  <si>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</si>
  <si>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</si>
  <si>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</si>
  <si>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</si>
  <si>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</si>
  <si>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</si>
  <si>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</si>
  <si>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</si>
  <si>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</si>
  <si>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</si>
  <si>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</si>
  <si>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</si>
  <si>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</si>
  <si>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</si>
  <si>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</si>
  <si>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</si>
  <si>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</si>
  <si>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</si>
  <si>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</si>
  <si>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</si>
  <si>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</si>
  <si>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</si>
  <si>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</si>
  <si>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</si>
  <si>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</si>
  <si>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</si>
  <si>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</si>
  <si>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</si>
  <si>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</si>
  <si>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</si>
  <si>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</si>
  <si>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</si>
  <si>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</si>
  <si>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</si>
  <si>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</si>
  <si>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</si>
  <si>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</si>
  <si>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</si>
  <si>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</si>
  <si>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</si>
  <si>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</si>
  <si>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</si>
  <si>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</si>
  <si>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</si>
  <si>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</si>
  <si>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</si>
  <si>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</si>
  <si>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</si>
  <si>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</si>
  <si>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</si>
  <si>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</si>
  <si>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</si>
  <si>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</si>
  <si>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</si>
  <si>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</si>
  <si>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</si>
  <si>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</si>
  <si>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</si>
  <si>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</si>
  <si>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</si>
  <si>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</si>
  <si>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</si>
  <si>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</si>
  <si>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</si>
  <si>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</si>
  <si>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</si>
  <si>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</si>
  <si>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</si>
  <si>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</si>
  <si>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</si>
  <si>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</si>
  <si>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</si>
  <si>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</si>
  <si>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</si>
  <si>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</si>
  <si>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</si>
  <si>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</si>
  <si>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</si>
  <si>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</si>
  <si>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</si>
  <si>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</si>
  <si>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</si>
  <si>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</si>
  <si>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</si>
  <si>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</si>
  <si>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</si>
  <si>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</si>
  <si>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</si>
  <si>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</si>
  <si>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</si>
  <si>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</si>
  <si>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</si>
  <si>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</si>
  <si>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</si>
  <si>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</si>
  <si>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</si>
  <si>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</si>
  <si>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</si>
  <si>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</si>
  <si>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</si>
  <si>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</si>
  <si>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</si>
  <si>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</si>
  <si>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</si>
  <si>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</si>
  <si>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</si>
  <si>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</si>
  <si>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</si>
  <si>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</si>
  <si>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</si>
  <si>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</si>
  <si>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</si>
  <si>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</si>
  <si>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</si>
  <si>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</si>
  <si>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</si>
  <si>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</si>
  <si>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</si>
  <si>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</si>
  <si>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</si>
  <si>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</si>
  <si>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</si>
  <si>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</si>
  <si>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</si>
  <si>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</si>
  <si>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</si>
  <si>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</si>
  <si>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</si>
  <si>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</si>
  <si>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</si>
  <si>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</si>
  <si>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</si>
  <si>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</si>
  <si>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</si>
  <si>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</si>
  <si>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</si>
  <si>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</si>
  <si>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</si>
  <si>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</si>
  <si>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</si>
  <si>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</si>
  <si>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</si>
  <si>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</si>
  <si>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</si>
  <si>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</si>
  <si>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</si>
  <si>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</si>
  <si>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</si>
  <si>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</si>
  <si>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</si>
  <si>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</si>
  <si>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</si>
  <si>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</si>
  <si>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</si>
  <si>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</si>
  <si>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</si>
  <si>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</si>
  <si>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</si>
  <si>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</si>
  <si>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</si>
  <si>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</si>
  <si>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</si>
  <si>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</si>
  <si>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</si>
  <si>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</si>
  <si>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</si>
  <si>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</si>
  <si>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</si>
  <si>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</si>
  <si>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</si>
  <si>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</si>
  <si>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</si>
  <si>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</si>
  <si>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</si>
  <si>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</si>
  <si>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</si>
  <si>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</si>
  <si>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</si>
  <si>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</si>
  <si>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</si>
  <si>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</si>
  <si>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</si>
  <si>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</si>
  <si>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</si>
  <si>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</si>
  <si>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</si>
  <si>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</si>
  <si>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</si>
  <si>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</si>
  <si>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</si>
  <si>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</si>
  <si>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</si>
  <si>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</si>
  <si>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</si>
  <si>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</si>
  <si>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</si>
  <si>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</si>
  <si>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</si>
  <si>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</si>
  <si>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</si>
  <si>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</si>
  <si>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</si>
  <si>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</si>
  <si>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</si>
  <si>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</si>
  <si>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</si>
  <si>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</si>
  <si>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</si>
  <si>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</si>
  <si>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</si>
  <si>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</si>
  <si>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</si>
  <si>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</si>
  <si>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</si>
  <si>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</si>
  <si>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</si>
  <si>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</si>
  <si>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</si>
  <si>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</si>
  <si>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</si>
  <si>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</si>
  <si>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</si>
  <si>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</si>
  <si>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</si>
  <si>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</si>
  <si>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</si>
  <si>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</si>
  <si>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</si>
  <si>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</si>
  <si>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</si>
  <si>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</si>
  <si>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</si>
  <si>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</si>
  <si>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</si>
  <si>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</si>
  <si>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</si>
  <si>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</si>
  <si>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</si>
  <si>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</si>
  <si>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</si>
  <si>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</si>
  <si>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</si>
  <si>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</si>
  <si>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</si>
  <si>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</si>
  <si>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</si>
  <si>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</si>
  <si>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</si>
  <si>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</si>
  <si>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</si>
  <si>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</si>
  <si>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</si>
  <si>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</si>
  <si>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</si>
  <si>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</si>
  <si>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</si>
  <si>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</si>
  <si>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</si>
  <si>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</si>
  <si>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</si>
  <si>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</si>
  <si>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</si>
  <si>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</si>
  <si>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</si>
  <si>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</si>
  <si>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</si>
  <si>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</si>
  <si>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</si>
  <si>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</si>
  <si>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</si>
  <si>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</si>
  <si>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</si>
  <si>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</si>
  <si>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</si>
  <si>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</si>
  <si>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</si>
  <si>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</si>
  <si>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</si>
  <si>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</si>
  <si>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</si>
  <si>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</si>
  <si>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</si>
  <si>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</si>
  <si>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</si>
  <si>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</si>
  <si>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</si>
  <si>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</si>
  <si>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</si>
  <si>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</si>
  <si>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</si>
  <si>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</si>
  <si>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</si>
  <si>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</si>
  <si>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</si>
  <si>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</si>
  <si>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</si>
  <si>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</si>
  <si>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</si>
  <si>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</si>
  <si>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</si>
  <si>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</si>
  <si>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</si>
  <si>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</si>
  <si>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</si>
  <si>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</si>
  <si>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</si>
  <si>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</si>
  <si>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</si>
  <si>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</si>
  <si>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</si>
  <si>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</si>
  <si>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</si>
  <si>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</si>
  <si>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</si>
  <si>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</si>
  <si>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</si>
  <si>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</si>
  <si>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</si>
  <si>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</si>
  <si>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</si>
  <si>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</si>
  <si>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</si>
  <si>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</si>
  <si>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</si>
  <si>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</si>
  <si>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</si>
  <si>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</si>
  <si>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</si>
  <si>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</si>
  <si>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</si>
  <si>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</si>
  <si>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</si>
  <si>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</si>
  <si>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</si>
  <si>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</si>
  <si>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</si>
  <si>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</si>
  <si>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</si>
  <si>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</si>
  <si>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</si>
  <si>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</si>
  <si>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</si>
  <si>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</si>
  <si>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</si>
  <si>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</si>
  <si>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</si>
  <si>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</si>
  <si>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</si>
  <si>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</si>
  <si>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</si>
  <si>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</si>
  <si>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</si>
  <si>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</si>
  <si>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</si>
  <si>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</si>
  <si>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</si>
  <si>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</si>
  <si>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</si>
  <si>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</si>
  <si>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</si>
  <si>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</si>
  <si>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</si>
  <si>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</si>
  <si>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</si>
  <si>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</si>
  <si>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</si>
  <si>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</si>
  <si>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</si>
  <si>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</si>
  <si>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</si>
  <si>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</si>
  <si>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</si>
  <si>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</si>
  <si>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</si>
  <si>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</si>
  <si>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</si>
  <si>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</si>
  <si>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</si>
  <si>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</si>
  <si>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</si>
  <si>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</si>
  <si>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</si>
  <si>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</si>
  <si>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</si>
  <si>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</si>
  <si>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</si>
  <si>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</si>
  <si>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</si>
  <si>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</si>
  <si>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</si>
  <si>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</si>
  <si>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</si>
  <si>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</si>
  <si>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</si>
  <si>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</si>
  <si>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</si>
  <si>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</si>
  <si>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</si>
  <si>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</si>
  <si>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</si>
  <si>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</si>
  <si>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</si>
  <si>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</si>
  <si>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</si>
  <si>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</si>
  <si>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</si>
  <si>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</si>
  <si>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</si>
  <si>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</si>
  <si>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</si>
  <si>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</si>
  <si>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</si>
  <si>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</si>
  <si>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</si>
  <si>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</si>
  <si>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</si>
  <si>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</si>
  <si>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</si>
  <si>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</si>
  <si>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</si>
  <si>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</si>
  <si>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</si>
  <si>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</si>
  <si>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</si>
  <si>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</si>
  <si>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</si>
  <si>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</si>
  <si>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</si>
  <si>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</si>
  <si>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</si>
  <si>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</si>
  <si>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</si>
  <si>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</si>
  <si>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</si>
  <si>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</si>
  <si>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</si>
  <si>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</si>
  <si>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</si>
  <si>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</si>
  <si>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</si>
  <si>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</si>
  <si>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</si>
  <si>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</si>
  <si>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</si>
  <si>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</si>
  <si>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</si>
  <si>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</si>
  <si>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</si>
  <si>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</si>
  <si>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</si>
  <si>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</si>
  <si>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</si>
  <si>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</si>
  <si>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</si>
  <si>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</si>
  <si>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</si>
  <si>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</si>
  <si>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</si>
  <si>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</si>
  <si>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</si>
  <si>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</si>
  <si>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</si>
  <si>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</si>
  <si>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</si>
  <si>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</si>
  <si>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</si>
  <si>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</si>
  <si>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</si>
  <si>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</si>
  <si>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</si>
  <si>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</si>
  <si>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</si>
  <si>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</si>
  <si>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</si>
  <si>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</si>
  <si>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</si>
  <si>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</si>
  <si>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</si>
  <si>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</si>
  <si>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</si>
  <si>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</si>
  <si>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</si>
  <si>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</si>
  <si>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</si>
  <si>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</si>
  <si>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</si>
  <si>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</si>
  <si>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</si>
  <si>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</si>
  <si>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</si>
  <si>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</si>
  <si>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</si>
  <si>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</si>
  <si>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</si>
  <si>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</si>
  <si>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</si>
  <si>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</si>
  <si>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</si>
  <si>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</si>
  <si>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</si>
  <si>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</si>
  <si>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</si>
  <si>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</si>
  <si>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</si>
  <si>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</si>
  <si>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</si>
  <si>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</si>
  <si>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</si>
  <si>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</si>
  <si>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</si>
  <si>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</si>
  <si>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</si>
  <si>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</si>
  <si>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</si>
  <si>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</si>
  <si>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</si>
  <si>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</si>
  <si>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</si>
  <si>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</si>
  <si>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</si>
  <si>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</si>
  <si>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</si>
  <si>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</si>
  <si>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</si>
  <si>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</si>
  <si>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</si>
  <si>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</si>
  <si>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</si>
  <si>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</si>
  <si>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</si>
  <si>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</si>
  <si>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</si>
  <si>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</si>
  <si>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</si>
  <si>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</si>
  <si>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</si>
  <si>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</si>
  <si>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</si>
  <si>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</si>
  <si>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</si>
  <si>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</si>
  <si>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</si>
  <si>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</si>
  <si>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</si>
  <si>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</si>
  <si>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</si>
  <si>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</si>
  <si>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</si>
  <si>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</si>
  <si>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</si>
  <si>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</si>
  <si>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</si>
  <si>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</si>
  <si>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</si>
  <si>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</si>
  <si>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</si>
  <si>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</si>
  <si>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</si>
  <si>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</si>
  <si>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</si>
  <si>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</si>
  <si>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</si>
  <si>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</si>
  <si>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</si>
  <si>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</si>
  <si>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</si>
  <si>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</si>
  <si>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</si>
  <si>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</si>
  <si>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</si>
  <si>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</si>
  <si>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</si>
  <si>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</si>
  <si>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</si>
  <si>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</si>
  <si>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</si>
  <si>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</si>
  <si>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</si>
  <si>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</si>
  <si>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</si>
  <si>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</si>
  <si>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</si>
  <si>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</si>
  <si>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</si>
  <si>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</si>
  <si>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</si>
  <si>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</si>
  <si>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</si>
  <si>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</si>
  <si>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</si>
  <si>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</si>
  <si>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</si>
  <si>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</si>
  <si>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</si>
  <si>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</si>
  <si>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</si>
  <si>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</si>
  <si>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</si>
  <si>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</si>
  <si>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</si>
  <si>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</si>
  <si>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</si>
  <si>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</si>
  <si>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</si>
  <si>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</si>
  <si>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</si>
  <si>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</si>
  <si>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</si>
  <si>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</si>
  <si>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</si>
  <si>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</si>
  <si>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</si>
  <si>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</si>
  <si>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</si>
  <si>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</si>
  <si>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</si>
  <si>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</si>
  <si>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</si>
  <si>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</si>
  <si>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</si>
  <si>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</si>
  <si>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</si>
  <si>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</si>
  <si>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</si>
  <si>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</si>
  <si>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</si>
  <si>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</si>
  <si>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</si>
  <si>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</si>
  <si>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</si>
  <si>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</si>
  <si>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</si>
  <si>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</si>
  <si>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</si>
  <si>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</si>
  <si>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</si>
  <si>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</si>
  <si>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</si>
  <si>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</si>
  <si>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</si>
  <si>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</si>
  <si>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</si>
  <si>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</si>
  <si>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</si>
  <si>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</si>
  <si>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</si>
  <si>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</si>
  <si>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</si>
  <si>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</si>
  <si>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</si>
  <si>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</si>
  <si>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</si>
  <si>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</si>
  <si>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</si>
  <si>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</si>
  <si>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</si>
  <si>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</si>
  <si>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</si>
  <si>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</si>
  <si>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</si>
  <si>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</si>
  <si>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</si>
  <si>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</si>
  <si>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</si>
  <si>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</si>
  <si>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</si>
  <si>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</si>
  <si>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</si>
  <si>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</si>
  <si>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</si>
  <si>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</si>
  <si>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</si>
  <si>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</si>
  <si>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</si>
  <si>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</si>
  <si>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</si>
  <si>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</si>
  <si>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</si>
  <si>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</si>
  <si>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</si>
  <si>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</si>
  <si>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</si>
  <si>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</si>
  <si>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</si>
  <si>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</si>
  <si>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</si>
  <si>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</si>
  <si>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</si>
  <si>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</si>
  <si>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</si>
  <si>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</si>
  <si>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</si>
  <si>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</si>
  <si>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</si>
  <si>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</si>
  <si>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</si>
  <si>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</si>
  <si>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</si>
  <si>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</si>
  <si>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</si>
  <si>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</si>
  <si>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</si>
  <si>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</si>
  <si>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</si>
  <si>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</si>
  <si>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</si>
  <si>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</si>
  <si>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</si>
  <si>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</si>
  <si>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</si>
  <si>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</si>
  <si>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</si>
  <si>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</si>
  <si>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</si>
  <si>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</si>
  <si>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</si>
  <si>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</si>
  <si>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</si>
  <si>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</si>
  <si>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</si>
  <si>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</si>
  <si>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</si>
  <si>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</si>
  <si>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</si>
  <si>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</si>
  <si>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</si>
  <si>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</si>
  <si>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</si>
  <si>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</si>
  <si>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</si>
  <si>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</si>
  <si>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</si>
  <si>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</si>
  <si>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</si>
  <si>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</si>
  <si>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</si>
  <si>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</si>
  <si>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</si>
  <si>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</si>
  <si>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</si>
  <si>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</si>
  <si>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</si>
  <si>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</si>
  <si>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</si>
  <si>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</si>
  <si>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</si>
  <si>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</si>
  <si>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</si>
  <si>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</si>
  <si>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</si>
  <si>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</si>
  <si>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</si>
  <si>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</si>
  <si>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</si>
  <si>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</si>
  <si>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</si>
  <si>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</si>
  <si>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</si>
  <si>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</si>
  <si>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</si>
  <si>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</si>
  <si>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</si>
  <si>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</si>
  <si>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</si>
  <si>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</si>
  <si>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</si>
  <si>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</si>
  <si>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</si>
  <si>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</si>
  <si>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</si>
  <si>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</si>
  <si>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</si>
  <si>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</si>
  <si>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</si>
  <si>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</si>
  <si>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</si>
  <si>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</si>
  <si>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</si>
  <si>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</si>
  <si>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</si>
  <si>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</si>
  <si>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</si>
  <si>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</si>
  <si>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</si>
  <si>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</si>
  <si>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</si>
  <si>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</si>
  <si>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</si>
  <si>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</si>
  <si>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</si>
  <si>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</si>
  <si>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</si>
  <si>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</si>
  <si>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</si>
  <si>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</si>
  <si>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</si>
  <si>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</si>
  <si>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</si>
  <si>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</si>
  <si>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</si>
  <si>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</si>
  <si>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</si>
  <si>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</si>
  <si>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</si>
  <si>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</si>
  <si>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</si>
  <si>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</si>
  <si>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</si>
  <si>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</si>
  <si>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</si>
  <si>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</si>
  <si>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</si>
  <si>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</si>
  <si>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</si>
  <si>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</si>
  <si>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</si>
  <si>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</si>
  <si>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</si>
  <si>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</si>
  <si>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</si>
  <si>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</si>
  <si>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</si>
  <si>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</si>
  <si>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</si>
  <si>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</si>
  <si>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</si>
  <si>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</si>
  <si>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</si>
  <si>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</si>
  <si>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</si>
  <si>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</si>
  <si>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</si>
  <si>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</si>
  <si>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</si>
  <si>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</si>
  <si>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</si>
  <si>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</si>
  <si>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</si>
  <si>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</si>
  <si>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</si>
  <si>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</si>
  <si>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</si>
  <si>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</si>
  <si>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</si>
  <si>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</si>
  <si>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</si>
  <si>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</si>
  <si>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</si>
  <si>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</si>
  <si>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</si>
  <si>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</si>
  <si>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</si>
  <si>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</si>
  <si>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</si>
  <si>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</si>
  <si>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</si>
  <si>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</si>
  <si>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</si>
  <si>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</si>
  <si>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</si>
  <si>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</si>
  <si>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</si>
  <si>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</si>
  <si>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</si>
  <si>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</si>
  <si>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</si>
  <si>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</si>
  <si>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</si>
  <si>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</si>
  <si>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</si>
  <si>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</si>
  <si>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</si>
  <si>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</si>
  <si>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</si>
  <si>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</si>
  <si>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</si>
  <si>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</si>
  <si>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</si>
  <si>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</si>
  <si>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</si>
  <si>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</si>
  <si>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</si>
  <si>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</si>
  <si>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</si>
  <si>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</si>
  <si>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</si>
  <si>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</si>
  <si>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</si>
  <si>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</si>
  <si>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</si>
  <si>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</si>
  <si>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</si>
  <si>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</si>
  <si>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</si>
  <si>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</si>
  <si>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</si>
  <si>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</si>
  <si>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</si>
  <si>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</si>
  <si>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</si>
  <si>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</si>
  <si>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</si>
  <si>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</si>
  <si>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</si>
  <si>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</si>
  <si>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</si>
  <si>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</si>
  <si>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</si>
  <si>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</si>
  <si>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</si>
  <si>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</si>
  <si>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</si>
  <si>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</si>
  <si>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</si>
  <si>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</si>
  <si>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</si>
  <si>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</si>
  <si>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</si>
  <si>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</si>
  <si>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</si>
  <si>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</si>
  <si>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</si>
  <si>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</si>
  <si>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</si>
  <si>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</si>
  <si>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</si>
  <si>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</si>
  <si>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</si>
  <si>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</si>
  <si>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</si>
  <si>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</si>
  <si>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</si>
  <si>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</si>
  <si>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</si>
  <si>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</si>
  <si>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</si>
  <si>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</si>
  <si>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</si>
  <si>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</si>
  <si>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</si>
  <si>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</si>
  <si>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</si>
  <si>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</si>
  <si>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</si>
  <si>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</si>
  <si>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</si>
  <si>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</si>
  <si>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</si>
  <si>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</si>
  <si>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</si>
  <si>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</si>
  <si>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</si>
  <si>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</si>
  <si>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</si>
  <si>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</si>
  <si>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</si>
  <si>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</si>
  <si>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</si>
  <si>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</si>
  <si>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</si>
  <si>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</si>
  <si>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</si>
  <si>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</si>
  <si>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</si>
  <si>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</si>
  <si>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</si>
  <si>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</si>
  <si>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</si>
  <si>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</si>
  <si>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</si>
  <si>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</si>
  <si>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</si>
  <si>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</si>
  <si>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</si>
  <si>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</si>
  <si>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</si>
  <si>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</si>
  <si>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</si>
  <si>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</si>
  <si>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</si>
  <si>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</si>
  <si>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</si>
  <si>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</si>
  <si>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</si>
  <si>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</si>
  <si>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</si>
  <si>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</si>
  <si>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</si>
  <si>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</si>
  <si>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</si>
  <si>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</si>
  <si>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</si>
  <si>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</si>
  <si>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</si>
  <si>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</si>
  <si>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</si>
  <si>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</si>
  <si>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</si>
  <si>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</si>
  <si>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</si>
  <si>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</si>
  <si>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</si>
  <si>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</si>
  <si>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</si>
  <si>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</si>
  <si>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</si>
  <si>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</si>
  <si>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</si>
  <si>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</si>
  <si>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</si>
  <si>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</si>
  <si>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</si>
  <si>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</si>
  <si>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</si>
  <si>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</si>
  <si>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</si>
  <si>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</si>
  <si>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</si>
  <si>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</si>
  <si>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</si>
  <si>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</si>
  <si>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</si>
  <si>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</si>
  <si>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</si>
  <si>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</si>
  <si>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</si>
  <si>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</si>
  <si>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</si>
  <si>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</si>
  <si>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</si>
  <si>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</si>
  <si>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</si>
  <si>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</si>
  <si>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</si>
  <si>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</si>
  <si>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</si>
  <si>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</si>
  <si>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</si>
  <si>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</si>
  <si>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</si>
  <si>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</si>
  <si>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</si>
  <si>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</si>
  <si>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</si>
  <si>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</si>
  <si>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</si>
  <si>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</si>
  <si>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</si>
  <si>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</si>
  <si>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</si>
  <si>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</si>
  <si>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</si>
  <si>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</si>
  <si>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</si>
  <si>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</si>
  <si>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</si>
  <si>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</si>
  <si>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</si>
  <si>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</si>
  <si>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</si>
  <si>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</si>
  <si>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</si>
  <si>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</si>
  <si>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</si>
  <si>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</si>
  <si>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</si>
  <si>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</si>
  <si>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</si>
  <si>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</si>
  <si>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</si>
  <si>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</si>
  <si>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</si>
  <si>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</si>
  <si>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</si>
  <si>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</si>
  <si>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</si>
  <si>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</si>
  <si>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</si>
  <si>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</si>
  <si>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</si>
  <si>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</si>
  <si>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</si>
  <si>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</si>
  <si>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</si>
  <si>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</si>
  <si>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</si>
  <si>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</si>
  <si>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</si>
  <si>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</si>
  <si>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</si>
  <si>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</si>
  <si>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</si>
  <si>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</si>
  <si>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</si>
  <si>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</si>
  <si>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</si>
  <si>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</si>
  <si>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</si>
  <si>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</si>
  <si>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</si>
  <si>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</si>
  <si>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</si>
  <si>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</si>
  <si>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</si>
  <si>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</si>
  <si>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</si>
  <si>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</si>
  <si>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</si>
  <si>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</si>
  <si>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</si>
  <si>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</si>
  <si>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</si>
  <si>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</si>
  <si>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</si>
  <si>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</si>
  <si>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</si>
  <si>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</si>
  <si>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</si>
  <si>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</si>
  <si>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</si>
  <si>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</si>
  <si>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</si>
  <si>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</si>
  <si>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</si>
  <si>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</si>
  <si>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</si>
  <si>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</si>
  <si>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</si>
  <si>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</si>
  <si>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</si>
  <si>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</si>
  <si>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</si>
  <si>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</si>
  <si>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</si>
  <si>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</si>
  <si>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</si>
  <si>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</si>
  <si>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</si>
  <si>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</si>
  <si>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</si>
  <si>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</si>
  <si>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</si>
  <si>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</si>
  <si>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</si>
  <si>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</si>
  <si>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</si>
  <si>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</si>
  <si>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</si>
  <si>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</si>
  <si>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</si>
  <si>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</si>
  <si>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</si>
  <si>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</si>
  <si>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</si>
  <si>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</si>
  <si>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</si>
  <si>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</si>
  <si>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</si>
  <si>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</si>
  <si>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</si>
  <si>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</si>
  <si>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</si>
  <si>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</si>
  <si>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</si>
  <si>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</si>
  <si>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</si>
  <si>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</si>
  <si>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</si>
  <si>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</si>
  <si>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</si>
  <si>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</si>
  <si>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</si>
  <si>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</si>
  <si>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</si>
  <si>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</si>
  <si>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</si>
  <si>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</si>
  <si>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</si>
  <si>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</si>
  <si>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</si>
  <si>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</si>
  <si>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</si>
  <si>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</si>
  <si>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</si>
  <si>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</si>
  <si>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</si>
  <si>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</si>
  <si>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</si>
  <si>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</si>
  <si>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</si>
  <si>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</si>
  <si>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</si>
  <si>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</si>
  <si>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</si>
  <si>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</si>
  <si>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</si>
  <si>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</si>
  <si>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</si>
  <si>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</si>
  <si>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</si>
  <si>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</si>
  <si>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</si>
  <si>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</si>
  <si>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</si>
  <si>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</si>
  <si>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</si>
  <si>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</si>
  <si>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</si>
  <si>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</si>
  <si>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</si>
  <si>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</si>
  <si>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</si>
  <si>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</si>
  <si>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</si>
  <si>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</si>
  <si>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</si>
  <si>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</si>
  <si>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</si>
  <si>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</si>
  <si>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</si>
  <si>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</si>
  <si>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</si>
  <si>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</si>
  <si>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</si>
  <si>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</si>
  <si>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</si>
  <si>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</si>
  <si>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</si>
  <si>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</si>
  <si>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</si>
  <si>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</si>
  <si>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</si>
  <si>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</si>
  <si>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</si>
  <si>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</si>
  <si>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</si>
  <si>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</si>
  <si>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</si>
  <si>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</si>
  <si>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</si>
  <si>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</si>
  <si>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</si>
  <si>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</si>
  <si>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</si>
  <si>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</si>
  <si>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</si>
  <si>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</si>
  <si>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</si>
  <si>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</si>
  <si>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</si>
  <si>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</si>
  <si>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</si>
  <si>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</si>
  <si>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</si>
  <si>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</si>
  <si>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</si>
  <si>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</si>
  <si>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</si>
  <si>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</si>
  <si>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</si>
  <si>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</si>
  <si>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</si>
  <si>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</si>
  <si>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</si>
  <si>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</si>
  <si>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</si>
  <si>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</si>
  <si>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</si>
  <si>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</si>
  <si>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</si>
  <si>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</si>
  <si>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</si>
  <si>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</si>
  <si>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</si>
  <si>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</si>
  <si>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</si>
  <si>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</si>
  <si>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</si>
  <si>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</si>
  <si>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</si>
  <si>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</si>
  <si>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</si>
  <si>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</si>
  <si>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</si>
  <si>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</si>
  <si>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</si>
  <si>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</si>
  <si>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</si>
  <si>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</si>
  <si>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</si>
  <si>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</si>
  <si>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</si>
  <si>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</si>
  <si>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</si>
  <si>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</si>
  <si>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</si>
  <si>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</si>
  <si>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</si>
  <si>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</si>
  <si>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</si>
  <si>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</si>
  <si>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</si>
  <si>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</si>
  <si>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</si>
  <si>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</si>
  <si>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</si>
  <si>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</si>
  <si>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</si>
  <si>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</si>
  <si>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</si>
  <si>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</si>
  <si>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</si>
  <si>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</si>
  <si>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</si>
  <si>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</si>
  <si>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</si>
  <si>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</si>
  <si>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</si>
  <si>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</si>
  <si>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</si>
  <si>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</si>
  <si>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</si>
  <si>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</si>
  <si>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</si>
  <si>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</si>
  <si>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</si>
  <si>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</si>
  <si>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</si>
  <si>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</si>
  <si>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</si>
  <si>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</si>
  <si>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</si>
  <si>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</si>
  <si>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</si>
  <si>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</si>
  <si>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</si>
  <si>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</si>
  <si>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</si>
  <si>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</si>
  <si>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</si>
  <si>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</si>
  <si>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</si>
  <si>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</si>
  <si>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</si>
  <si>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</si>
  <si>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</si>
  <si>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</si>
  <si>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</si>
  <si>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</si>
  <si>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</si>
  <si>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</si>
  <si>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</si>
  <si>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</si>
  <si>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</si>
  <si>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</si>
  <si>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</si>
  <si>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</si>
  <si>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</si>
  <si>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</si>
  <si>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</si>
  <si>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</si>
  <si>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</si>
  <si>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</si>
  <si>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</si>
  <si>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</si>
  <si>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</si>
  <si>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</si>
  <si>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</si>
  <si>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</si>
  <si>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</si>
  <si>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</si>
  <si>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</si>
  <si>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</si>
  <si>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</si>
  <si>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</si>
  <si>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</si>
  <si>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</si>
  <si>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</si>
  <si>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</si>
  <si>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</si>
  <si>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</si>
  <si>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</si>
  <si>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</si>
  <si>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</si>
  <si>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</si>
  <si>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</si>
  <si>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</si>
  <si>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</si>
  <si>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</si>
  <si>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</si>
  <si>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</si>
  <si>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</si>
  <si>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</si>
  <si>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</si>
  <si>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</si>
  <si>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</si>
  <si>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</si>
  <si>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</si>
  <si>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</si>
  <si>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</si>
  <si>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</si>
  <si>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</si>
  <si>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</si>
  <si>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</si>
  <si>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</si>
  <si>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</si>
  <si>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</si>
  <si>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</si>
  <si>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</si>
  <si>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</si>
  <si>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</si>
  <si>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</si>
  <si>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</si>
  <si>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</si>
  <si>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</si>
  <si>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</si>
  <si>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</si>
  <si>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</si>
  <si>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</si>
  <si>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</si>
  <si>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</si>
  <si>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</si>
  <si>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</si>
  <si>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</si>
  <si>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</si>
  <si>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</si>
  <si>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</si>
  <si>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</si>
  <si>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</si>
  <si>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</si>
  <si>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</si>
  <si>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</si>
  <si>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</si>
  <si>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</si>
  <si>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</si>
  <si>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</si>
  <si>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</si>
  <si>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</si>
  <si>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</si>
  <si>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</si>
  <si>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</si>
  <si>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</si>
  <si>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</si>
  <si>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</si>
  <si>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</si>
  <si>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</si>
  <si>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</si>
  <si>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</si>
  <si>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</si>
  <si>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</si>
  <si>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</si>
  <si>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</si>
  <si>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</si>
  <si>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</si>
  <si>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</si>
  <si>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</si>
  <si>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</si>
  <si>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</si>
  <si>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</si>
  <si>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</si>
  <si>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</si>
  <si>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</si>
  <si>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</si>
  <si>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</si>
  <si>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</si>
  <si>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</si>
  <si>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</si>
  <si>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</si>
  <si>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</si>
  <si>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</si>
  <si>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</si>
  <si>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</si>
  <si>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</si>
  <si>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</si>
  <si>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</si>
  <si>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</si>
  <si>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</si>
  <si>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</si>
  <si>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</si>
  <si>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</si>
  <si>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</si>
  <si>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</si>
  <si>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</si>
  <si>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</si>
  <si>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</si>
  <si>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</si>
  <si>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</si>
  <si>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</si>
  <si>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</si>
  <si>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</si>
  <si>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</si>
  <si>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</si>
  <si>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</si>
  <si>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</si>
  <si>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</si>
  <si>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</si>
  <si>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</si>
  <si>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</si>
  <si>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</si>
  <si>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</si>
  <si>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</si>
  <si>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</si>
  <si>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</si>
  <si>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</si>
  <si>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</si>
  <si>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</si>
  <si>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</si>
  <si>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</si>
  <si>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</si>
  <si>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</si>
  <si>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</si>
  <si>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</si>
  <si>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</si>
  <si>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</si>
  <si>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</si>
  <si>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</si>
  <si>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</si>
  <si>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</si>
  <si>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</si>
  <si>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</si>
  <si>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</si>
  <si>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</si>
  <si>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</si>
  <si>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</si>
  <si>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</si>
  <si>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</si>
  <si>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</si>
  <si>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</si>
  <si>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</si>
  <si>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</si>
  <si>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</si>
  <si>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</si>
  <si>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</si>
  <si>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</si>
  <si>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</si>
  <si>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</si>
  <si>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</si>
  <si>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</si>
  <si>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</si>
  <si>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</si>
  <si>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</si>
  <si>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</si>
  <si>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</si>
  <si>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</si>
  <si>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</si>
  <si>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</si>
  <si>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</si>
  <si>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</si>
  <si>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</si>
  <si>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</si>
  <si>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</si>
  <si>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</si>
  <si>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</si>
  <si>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</si>
  <si>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</si>
  <si>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</si>
  <si>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</si>
  <si>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</si>
  <si>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</si>
  <si>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</si>
  <si>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</si>
  <si>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</si>
  <si>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</si>
  <si>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</si>
  <si>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</si>
  <si>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</si>
  <si>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</si>
  <si>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</si>
  <si>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</si>
  <si>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</si>
  <si>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</si>
  <si>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</si>
  <si>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</si>
  <si>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</si>
  <si>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</si>
  <si>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</si>
  <si>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</si>
  <si>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</si>
  <si>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</si>
  <si>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</si>
  <si>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</si>
  <si>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</si>
  <si>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</si>
  <si>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</si>
  <si>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</si>
  <si>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</si>
  <si>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</si>
  <si>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</si>
  <si>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</si>
  <si>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</si>
  <si>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</si>
  <si>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</si>
  <si>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</si>
  <si>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</si>
  <si>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</si>
  <si>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</si>
  <si>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</si>
  <si>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</si>
  <si>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</si>
  <si>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</si>
  <si>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</si>
  <si>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</si>
  <si>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</si>
  <si>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</si>
  <si>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</si>
  <si>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</si>
  <si>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</si>
  <si>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</si>
  <si>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</si>
  <si>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</si>
  <si>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</si>
  <si>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</si>
  <si>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</si>
  <si>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</si>
  <si>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</si>
  <si>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</si>
  <si>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</si>
  <si>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</si>
  <si>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</si>
  <si>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</si>
  <si>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</si>
  <si>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</si>
  <si>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</si>
  <si>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</si>
  <si>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</si>
  <si>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</si>
  <si>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</si>
  <si>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</si>
  <si>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</si>
  <si>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</si>
  <si>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</si>
  <si>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</si>
  <si>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</si>
  <si>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</si>
  <si>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</si>
  <si>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</si>
  <si>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</si>
  <si>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</si>
  <si>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</si>
  <si>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</si>
  <si>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</si>
  <si>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</si>
  <si>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</si>
  <si>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</si>
  <si>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</si>
  <si>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</si>
  <si>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</si>
  <si>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</si>
  <si>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</si>
  <si>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</si>
  <si>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</si>
  <si>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</si>
  <si>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</si>
  <si>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</si>
  <si>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</si>
  <si>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</si>
  <si>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</si>
  <si>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</si>
  <si>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</si>
  <si>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</si>
  <si>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</si>
  <si>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</si>
  <si>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</si>
  <si>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</si>
  <si>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</si>
  <si>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</si>
  <si>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</si>
  <si>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</si>
  <si>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</si>
  <si>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</si>
  <si>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</si>
  <si>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</si>
  <si>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</si>
  <si>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</si>
  <si>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</si>
  <si>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</si>
  <si>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</si>
  <si>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</si>
  <si>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</si>
  <si>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</si>
  <si>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</si>
  <si>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</si>
  <si>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</si>
  <si>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</si>
  <si>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</si>
  <si>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</si>
  <si>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</si>
  <si>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</si>
  <si>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</si>
  <si>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</si>
  <si>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</si>
  <si>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</si>
  <si>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</si>
  <si>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</si>
  <si>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</si>
  <si>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</si>
  <si>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</si>
  <si>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</si>
  <si>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</si>
  <si>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</si>
  <si>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</si>
  <si>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</si>
  <si>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</si>
  <si>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</si>
  <si>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</si>
  <si>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</si>
  <si>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</si>
  <si>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</si>
  <si>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</si>
  <si>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</si>
  <si>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</si>
  <si>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</si>
  <si>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</si>
  <si>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</si>
  <si>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</si>
  <si>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</si>
  <si>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</si>
  <si>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</si>
  <si>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</si>
  <si>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</si>
  <si>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</si>
  <si>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</si>
  <si>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</si>
  <si>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</si>
  <si>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</si>
  <si>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</si>
  <si>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</si>
  <si>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</si>
  <si>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</si>
  <si>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</si>
  <si>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</si>
  <si>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</si>
  <si>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</si>
  <si>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</si>
  <si>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</si>
  <si>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</si>
  <si>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</si>
  <si>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</si>
  <si>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</si>
  <si>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</si>
  <si>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</si>
  <si>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</si>
  <si>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</si>
  <si>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</si>
  <si>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</si>
  <si>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</si>
  <si>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</si>
  <si>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</si>
  <si>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</si>
  <si>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</si>
  <si>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</si>
  <si>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</si>
  <si>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</si>
  <si>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</si>
  <si>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</si>
  <si>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</si>
  <si>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</si>
  <si>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</si>
  <si>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</si>
  <si>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</si>
  <si>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</si>
  <si>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</si>
  <si>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</si>
  <si>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</si>
  <si>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</si>
  <si>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</si>
  <si>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</si>
  <si>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</si>
  <si>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</si>
  <si>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</si>
  <si>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</si>
  <si>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</si>
  <si>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</si>
  <si>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</si>
  <si>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</si>
  <si>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</si>
  <si>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</si>
  <si>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</si>
  <si>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</si>
  <si>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</si>
  <si>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</si>
  <si>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</si>
  <si>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</si>
  <si>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</si>
  <si>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</si>
  <si>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</si>
  <si>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</si>
  <si>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</si>
  <si>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</si>
  <si>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</si>
  <si>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</si>
  <si>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</si>
  <si>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</si>
  <si>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</si>
  <si>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</si>
  <si>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</si>
  <si>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</si>
  <si>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</si>
  <si>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</si>
  <si>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</si>
  <si>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</si>
  <si>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</si>
  <si>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</si>
  <si>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</si>
  <si>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</si>
  <si>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</si>
  <si>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</si>
  <si>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</si>
  <si>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</si>
  <si>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</si>
  <si>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</si>
  <si>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</si>
  <si>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</si>
  <si>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</si>
  <si>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</si>
  <si>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</si>
  <si>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</si>
  <si>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</si>
  <si>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</si>
  <si>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</si>
  <si>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</si>
  <si>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</si>
  <si>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</si>
  <si>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</si>
  <si>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</si>
  <si>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</si>
  <si>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</si>
  <si>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</si>
  <si>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</si>
  <si>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</si>
  <si>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</si>
  <si>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</si>
  <si>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</si>
  <si>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</si>
  <si>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</si>
  <si>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</si>
  <si>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</si>
  <si>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</si>
  <si>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</si>
  <si>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</si>
  <si>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</si>
  <si>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</si>
  <si>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</si>
  <si>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</si>
  <si>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</si>
  <si>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</si>
  <si>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</si>
  <si>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</si>
  <si>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</si>
  <si>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</si>
  <si>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</si>
  <si>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</si>
  <si>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</si>
  <si>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</si>
  <si>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</si>
  <si>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</si>
  <si>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</si>
  <si>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</si>
  <si>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</si>
  <si>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</si>
  <si>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</si>
  <si>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</si>
  <si>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</si>
  <si>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</si>
  <si>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</si>
  <si>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</si>
  <si>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</si>
  <si>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</si>
  <si>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</si>
  <si>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</si>
  <si>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</si>
  <si>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</si>
  <si>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</si>
  <si>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</si>
  <si>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</si>
  <si>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</si>
  <si>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</si>
  <si>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</si>
  <si>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</si>
  <si>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</si>
  <si>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</si>
  <si>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</si>
  <si>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</si>
  <si>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</si>
  <si>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</si>
  <si>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</si>
  <si>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</si>
  <si>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</si>
  <si>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</si>
  <si>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</si>
  <si>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</si>
  <si>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</si>
  <si>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</si>
  <si>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</si>
  <si>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</si>
  <si>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</si>
  <si>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</si>
  <si>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</si>
  <si>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</si>
  <si>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</si>
  <si>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</si>
  <si>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</si>
  <si>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</si>
  <si>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</si>
  <si>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</si>
  <si>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</si>
  <si>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</si>
  <si>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</si>
  <si>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</si>
  <si>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</si>
  <si>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</si>
  <si>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</si>
  <si>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</si>
  <si>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</si>
  <si>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</si>
  <si>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</si>
  <si>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</si>
  <si>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</si>
  <si>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</si>
  <si>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</si>
  <si>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</si>
  <si>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</si>
  <si>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</si>
  <si>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</si>
  <si>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</si>
  <si>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</si>
  <si>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</si>
  <si>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</si>
  <si>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</si>
  <si>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</si>
  <si>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</si>
  <si>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</si>
  <si>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</si>
  <si>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</si>
  <si>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</si>
  <si>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</si>
  <si>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</si>
  <si>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</si>
  <si>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</si>
  <si>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</si>
  <si>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</si>
  <si>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</si>
  <si>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</si>
  <si>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</si>
  <si>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</si>
  <si>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</si>
  <si>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</si>
  <si>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</si>
  <si>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</si>
  <si>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</si>
  <si>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</si>
  <si>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</si>
  <si>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</si>
  <si>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</si>
  <si>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</si>
  <si>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</si>
  <si>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</si>
  <si>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</si>
  <si>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</si>
  <si>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</si>
  <si>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</si>
  <si>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</si>
  <si>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</si>
  <si>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</si>
  <si>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</si>
  <si>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</si>
  <si>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</si>
  <si>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</si>
  <si>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</si>
  <si>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</si>
  <si>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</si>
  <si>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</si>
  <si>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</si>
  <si>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</si>
  <si>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</si>
  <si>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</si>
  <si>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</si>
  <si>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</si>
  <si>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</si>
  <si>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</si>
  <si>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</si>
  <si>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</si>
  <si>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</si>
  <si>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</si>
  <si>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</si>
  <si>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</si>
  <si>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</si>
  <si>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</si>
  <si>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</si>
  <si>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</si>
  <si>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</si>
  <si>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</si>
  <si>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</si>
  <si>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</si>
  <si>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</si>
  <si>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</si>
  <si>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</si>
  <si>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</si>
  <si>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</si>
  <si>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</si>
  <si>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</si>
  <si>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</si>
  <si>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</si>
  <si>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</si>
  <si>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</si>
  <si>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</si>
  <si>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</si>
  <si>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</si>
  <si>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</si>
  <si>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</si>
  <si>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</si>
  <si>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</si>
  <si>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</si>
  <si>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</si>
  <si>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</si>
  <si>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</si>
  <si>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</si>
  <si>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</si>
  <si>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</si>
  <si>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</si>
  <si>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</si>
  <si>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</si>
  <si>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</si>
  <si>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</si>
  <si>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</si>
  <si>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</si>
  <si>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</si>
  <si>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</si>
  <si>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</si>
  <si>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</si>
  <si>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</si>
  <si>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</si>
  <si>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</si>
  <si>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</si>
  <si>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</si>
  <si>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</si>
  <si>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</si>
  <si>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</si>
  <si>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</si>
  <si>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</si>
  <si>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</si>
  <si>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</si>
  <si>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</si>
  <si>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</si>
  <si>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</si>
  <si>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</si>
  <si>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</si>
  <si>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</si>
  <si>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</si>
  <si>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</si>
  <si>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</si>
  <si>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</si>
  <si>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</si>
  <si>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</si>
  <si>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</si>
  <si>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</si>
  <si>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</si>
  <si>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</si>
  <si>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</si>
  <si>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</si>
  <si>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</si>
  <si>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</si>
  <si>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</si>
  <si>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</si>
  <si>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</si>
  <si>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</si>
  <si>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</si>
  <si>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</si>
  <si>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</si>
  <si>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</si>
  <si>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</si>
  <si>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</si>
  <si>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</si>
  <si>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</si>
  <si>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</si>
  <si>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</si>
  <si>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</si>
  <si>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</si>
  <si>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</si>
  <si>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</si>
  <si>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</si>
  <si>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</si>
  <si>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</si>
  <si>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</si>
  <si>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</si>
  <si>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</si>
  <si>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</si>
  <si>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</si>
  <si>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</si>
  <si>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</si>
  <si>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</si>
  <si>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</si>
  <si>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</si>
  <si>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</si>
  <si>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</si>
  <si>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</si>
  <si>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</si>
  <si>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</si>
  <si>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</si>
  <si>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</si>
  <si>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</si>
  <si>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</si>
  <si>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</si>
  <si>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</si>
  <si>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</si>
  <si>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</si>
  <si>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</si>
  <si>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</si>
  <si>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</si>
  <si>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</si>
  <si>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</si>
  <si>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</si>
  <si>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</si>
  <si>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</si>
  <si>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</si>
  <si>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</si>
  <si>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</si>
  <si>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</si>
  <si>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</si>
  <si>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</si>
  <si>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</si>
  <si>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</si>
  <si>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</si>
  <si>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</si>
  <si>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</si>
  <si>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</si>
  <si>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</si>
  <si>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</si>
  <si>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</si>
  <si>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</si>
  <si>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</si>
  <si>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</si>
  <si>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</si>
  <si>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</si>
  <si>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</si>
  <si>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</si>
  <si>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</si>
  <si>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</si>
  <si>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</si>
  <si>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</si>
  <si>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</si>
  <si>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</si>
  <si>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</si>
  <si>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</si>
  <si>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</si>
  <si>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</si>
  <si>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</si>
  <si>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</si>
  <si>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</si>
  <si>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</si>
  <si>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</si>
  <si>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</si>
  <si>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</si>
  <si>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</si>
  <si>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</si>
  <si>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</si>
  <si>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</si>
  <si>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</si>
  <si>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</si>
  <si>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</si>
  <si>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</si>
  <si>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</si>
  <si>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</si>
  <si>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</si>
  <si>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</si>
  <si>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</si>
  <si>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</si>
  <si>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</si>
  <si>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</si>
  <si>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</si>
  <si>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</si>
  <si>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</si>
  <si>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</si>
  <si>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</si>
  <si>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</si>
  <si>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</si>
  <si>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</si>
  <si>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</si>
  <si>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</si>
  <si>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</si>
  <si>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</si>
  <si>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</si>
  <si>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</si>
  <si>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</si>
  <si>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</si>
  <si>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</si>
  <si>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</si>
  <si>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</si>
  <si>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</si>
  <si>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</si>
  <si>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</si>
  <si>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</si>
  <si>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</si>
  <si>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</si>
  <si>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</si>
  <si>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</si>
  <si>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</si>
  <si>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</si>
  <si>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</si>
  <si>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</si>
  <si>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</si>
  <si>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</si>
  <si>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</si>
  <si>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</si>
  <si>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</si>
  <si>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</si>
  <si>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</si>
  <si>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</si>
  <si>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</si>
  <si>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</si>
  <si>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</si>
  <si>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</si>
  <si>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</si>
  <si>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</si>
  <si>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</si>
  <si>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</si>
  <si>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</si>
  <si>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</si>
  <si>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</si>
  <si>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</si>
  <si>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</si>
  <si>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</si>
  <si>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</si>
  <si>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</si>
  <si>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</si>
  <si>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</si>
  <si>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</si>
  <si>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</si>
  <si>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</si>
  <si>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</si>
  <si>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</si>
  <si>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</si>
  <si>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</si>
  <si>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</si>
  <si>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</si>
  <si>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</si>
  <si>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</si>
  <si>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</si>
  <si>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</si>
  <si>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</si>
  <si>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</si>
  <si>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</si>
  <si>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</si>
  <si>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</si>
  <si>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</si>
  <si>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</si>
  <si>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</si>
  <si>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</si>
  <si>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</si>
  <si>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</si>
  <si>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</si>
  <si>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</si>
  <si>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</si>
  <si>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</si>
  <si>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</si>
  <si>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</si>
  <si>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</si>
  <si>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</si>
  <si>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</si>
  <si>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</si>
  <si>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</si>
  <si>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</si>
  <si>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</si>
  <si>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</si>
  <si>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</si>
  <si>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</si>
  <si>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</si>
  <si>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</si>
  <si>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</si>
  <si>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</si>
  <si>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</si>
  <si>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</si>
  <si>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</si>
  <si>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</si>
  <si>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</si>
  <si>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</si>
  <si>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</si>
  <si>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</si>
  <si>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</si>
  <si>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</si>
  <si>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</si>
  <si>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</si>
  <si>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</si>
  <si>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</si>
  <si>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</si>
  <si>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</si>
  <si>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</si>
  <si>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</si>
  <si>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</si>
  <si>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</si>
  <si>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</si>
  <si>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</si>
  <si>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</si>
  <si>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</si>
  <si>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</si>
  <si>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</si>
  <si>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</si>
  <si>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</si>
  <si>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</si>
  <si>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</si>
  <si>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</si>
  <si>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</si>
  <si>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</si>
  <si>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</si>
  <si>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</si>
  <si>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</si>
  <si>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</si>
  <si>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</si>
  <si>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</si>
  <si>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</si>
  <si>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</si>
  <si>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</si>
  <si>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</si>
  <si>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</si>
  <si>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</si>
  <si>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</si>
  <si>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</si>
  <si>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</si>
  <si>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</si>
  <si>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</si>
  <si>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</si>
  <si>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</si>
  <si>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</si>
  <si>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</si>
  <si>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</si>
  <si>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</si>
  <si>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</si>
  <si>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</si>
  <si>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</si>
  <si>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</si>
  <si>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</si>
  <si>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</si>
  <si>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</si>
  <si>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</si>
  <si>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</si>
  <si>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</si>
  <si>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</si>
  <si>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</si>
  <si>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</si>
  <si>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</si>
  <si>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</si>
  <si>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</si>
  <si>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</si>
  <si>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</si>
  <si>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</si>
  <si>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</si>
  <si>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</si>
  <si>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</si>
  <si>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</si>
  <si>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</si>
  <si>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</si>
  <si>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</si>
  <si>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</si>
  <si>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</si>
  <si>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</si>
  <si>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</si>
  <si>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</si>
  <si>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</si>
  <si>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</si>
  <si>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</si>
  <si>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</si>
  <si>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</si>
  <si>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</si>
  <si>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</si>
  <si>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</si>
  <si>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</si>
  <si>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</si>
  <si>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</si>
  <si>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</si>
  <si>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</si>
  <si>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</si>
  <si>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</si>
  <si>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</si>
  <si>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</si>
  <si>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</si>
  <si>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</si>
  <si>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</si>
  <si>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</si>
  <si>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</si>
  <si>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</si>
  <si>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</si>
  <si>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</si>
  <si>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</si>
  <si>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</si>
  <si>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</si>
  <si>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</si>
  <si>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</si>
  <si>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</si>
  <si>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</si>
  <si>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</si>
  <si>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</si>
  <si>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</si>
  <si>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</si>
  <si>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</si>
  <si>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</si>
  <si>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</si>
  <si>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</si>
  <si>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</si>
  <si>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</si>
  <si>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</si>
  <si>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</si>
  <si>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</si>
  <si>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</si>
  <si>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</si>
  <si>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</si>
  <si>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</si>
  <si>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</si>
  <si>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</si>
  <si>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</si>
  <si>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</si>
  <si>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</si>
  <si>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</si>
  <si>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</si>
  <si>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</si>
  <si>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</si>
  <si>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</si>
  <si>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</si>
  <si>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</si>
  <si>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</si>
  <si>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</si>
  <si>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</si>
  <si>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</si>
  <si>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</si>
  <si>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</si>
  <si>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</si>
  <si>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</si>
  <si>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</si>
  <si>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</si>
  <si>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</si>
  <si>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</si>
  <si>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</si>
  <si>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</si>
  <si>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</si>
  <si>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</si>
  <si>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</si>
  <si>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</si>
  <si>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</si>
  <si>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</si>
  <si>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</si>
  <si>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</si>
  <si>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</si>
  <si>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</si>
  <si>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</si>
  <si>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</si>
  <si>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</si>
  <si>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</si>
  <si>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</si>
  <si>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</si>
  <si>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</si>
  <si>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</si>
  <si>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</si>
  <si>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</si>
  <si>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</si>
  <si>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</si>
  <si>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</si>
  <si>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</si>
  <si>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</si>
  <si>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</si>
  <si>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</si>
  <si>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</si>
  <si>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</si>
  <si>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</si>
  <si>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</si>
  <si>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</si>
  <si>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</si>
  <si>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</si>
  <si>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</si>
  <si>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</si>
  <si>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</si>
  <si>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</si>
  <si>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</si>
  <si>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</si>
  <si>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</si>
  <si>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</si>
  <si>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</si>
  <si>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</si>
  <si>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</si>
  <si>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</si>
  <si>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</si>
  <si>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</si>
  <si>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</si>
  <si>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</si>
  <si>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</si>
  <si>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</si>
  <si>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</si>
  <si>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</si>
  <si>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</si>
  <si>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</si>
  <si>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</si>
  <si>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</si>
  <si>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</si>
  <si>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</si>
  <si>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</si>
  <si>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</si>
  <si>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</si>
  <si>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</si>
  <si>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</si>
  <si>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</si>
  <si>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</si>
  <si>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</si>
  <si>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</si>
  <si>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</si>
  <si>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</si>
  <si>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</si>
  <si>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</si>
  <si>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</si>
  <si>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</si>
  <si>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</si>
  <si>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</si>
  <si>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</si>
  <si>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</si>
  <si>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</si>
  <si>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</si>
  <si>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</si>
  <si>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</si>
  <si>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</si>
  <si>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</si>
  <si>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</si>
  <si>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</si>
  <si>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</si>
  <si>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</si>
  <si>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</si>
  <si>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</si>
  <si>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</si>
  <si>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</si>
  <si>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</si>
  <si>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</si>
  <si>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</si>
  <si>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</si>
  <si>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</si>
  <si>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</si>
  <si>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</si>
  <si>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</si>
  <si>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</si>
  <si>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</si>
  <si>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</si>
  <si>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</si>
  <si>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</si>
  <si>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</si>
  <si>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</si>
  <si>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</si>
  <si>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</si>
  <si>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</si>
  <si>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</si>
  <si>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</si>
  <si>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</si>
  <si>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</si>
  <si>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</si>
  <si>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</si>
  <si>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</si>
  <si>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</si>
  <si>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</si>
  <si>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</si>
  <si>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</si>
  <si>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</si>
  <si>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</si>
  <si>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</si>
  <si>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</si>
  <si>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</si>
  <si>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</si>
  <si>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</si>
  <si>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</si>
  <si>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</si>
  <si>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</si>
  <si>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</si>
  <si>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</si>
  <si>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</si>
  <si>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</si>
  <si>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</si>
  <si>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</si>
  <si>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</si>
  <si>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</si>
  <si>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</si>
  <si>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</si>
  <si>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</si>
  <si>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</si>
  <si>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</si>
  <si>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</si>
  <si>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</si>
  <si>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</si>
  <si>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</si>
  <si>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</si>
  <si>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</si>
  <si>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</si>
  <si>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</si>
  <si>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</si>
  <si>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</si>
  <si>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</si>
  <si>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</si>
  <si>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</si>
  <si>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</si>
  <si>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</si>
  <si>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</si>
  <si>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</si>
  <si>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</si>
  <si>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</si>
  <si>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</si>
  <si>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</si>
  <si>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</si>
  <si>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</si>
  <si>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</si>
  <si>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</si>
  <si>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</si>
  <si>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</si>
  <si>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</si>
  <si>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</si>
  <si>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</si>
  <si>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</si>
  <si>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</si>
  <si>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</si>
  <si>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</si>
  <si>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</si>
  <si>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</si>
  <si>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</si>
  <si>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</si>
  <si>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</si>
  <si>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</si>
  <si>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</si>
  <si>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</si>
  <si>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</si>
  <si>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</si>
  <si>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</si>
  <si>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</si>
  <si>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</si>
  <si>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</si>
  <si>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</si>
  <si>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</si>
  <si>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</si>
  <si>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</si>
  <si>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</si>
  <si>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</si>
  <si>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</si>
  <si>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</si>
  <si>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</si>
  <si>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</si>
  <si>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</si>
  <si>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</si>
  <si>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</si>
  <si>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</si>
  <si>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</si>
  <si>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</si>
  <si>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</si>
  <si>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</si>
  <si>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</si>
  <si>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</si>
  <si>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</si>
  <si>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</si>
  <si>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</si>
  <si>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</si>
  <si>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</si>
  <si>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</si>
  <si>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</si>
  <si>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</si>
  <si>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</si>
  <si>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</si>
  <si>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</si>
  <si>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</si>
  <si>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</si>
  <si>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</si>
  <si>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</si>
  <si>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</si>
  <si>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</si>
  <si>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</si>
  <si>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</si>
  <si>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</si>
  <si>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</si>
  <si>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</si>
  <si>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</si>
  <si>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</si>
  <si>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</si>
  <si>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</si>
  <si>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</si>
  <si>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</si>
  <si>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</si>
  <si>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</si>
  <si>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</si>
  <si>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</si>
  <si>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</si>
  <si>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</si>
  <si>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</si>
  <si>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</si>
  <si>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</si>
  <si>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</si>
  <si>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</si>
  <si>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</si>
  <si>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</si>
  <si>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</si>
  <si>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</si>
  <si>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</si>
  <si>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</si>
  <si>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</si>
  <si>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</si>
  <si>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</si>
  <si>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</si>
  <si>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</si>
  <si>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</si>
  <si>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</si>
  <si>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</si>
  <si>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</si>
  <si>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</si>
  <si>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</si>
  <si>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</si>
  <si>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</si>
  <si>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</si>
  <si>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</si>
  <si>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</si>
  <si>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</si>
  <si>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</si>
  <si>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</si>
  <si>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</si>
  <si>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</si>
  <si>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</si>
  <si>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</si>
  <si>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</si>
  <si>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</si>
  <si>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</si>
  <si>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</si>
  <si>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</si>
  <si>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</si>
  <si>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</si>
  <si>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</si>
  <si>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</si>
  <si>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</si>
  <si>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</si>
  <si>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</si>
  <si>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</si>
  <si>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</si>
  <si>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</si>
  <si>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</si>
  <si>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</si>
  <si>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</si>
  <si>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</si>
  <si>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</si>
  <si>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</si>
  <si>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</si>
  <si>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</si>
  <si>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</si>
  <si>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</si>
  <si>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</si>
  <si>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</si>
  <si>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</si>
  <si>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</si>
  <si>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</si>
  <si>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</si>
  <si>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</si>
  <si>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</si>
  <si>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</si>
  <si>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</si>
  <si>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</si>
  <si>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</si>
  <si>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</si>
  <si>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</si>
  <si>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</si>
  <si>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</si>
  <si>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</si>
  <si>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</si>
  <si>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</si>
  <si>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</si>
  <si>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</si>
  <si>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</si>
  <si>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</si>
  <si>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</si>
  <si>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</si>
  <si>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</si>
  <si>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</si>
  <si>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</si>
  <si>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</si>
  <si>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</si>
  <si>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</si>
  <si>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</si>
  <si>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</si>
  <si>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</si>
  <si>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</si>
  <si>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</si>
  <si>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</si>
  <si>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</si>
  <si>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</si>
  <si>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</si>
  <si>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</si>
  <si>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</si>
  <si>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</si>
  <si>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</si>
  <si>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</si>
  <si>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</si>
  <si>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</si>
  <si>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</si>
  <si>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</si>
  <si>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</si>
  <si>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</si>
  <si>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</si>
  <si>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</si>
  <si>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</si>
  <si>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</si>
  <si>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</si>
  <si>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</si>
  <si>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</si>
  <si>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</si>
  <si>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</si>
  <si>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</si>
  <si>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</si>
  <si>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</si>
  <si>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</si>
  <si>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</si>
  <si>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</si>
  <si>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</si>
  <si>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</si>
  <si>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</si>
  <si>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</si>
  <si>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</si>
  <si>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</si>
  <si>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</si>
  <si>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</si>
  <si>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</si>
  <si>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</si>
  <si>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</si>
  <si>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</si>
  <si>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</si>
  <si>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</si>
  <si>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</si>
  <si>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</si>
  <si>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</si>
  <si>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</si>
  <si>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</si>
  <si>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</si>
  <si>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</si>
  <si>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</si>
  <si>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</si>
  <si>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</si>
  <si>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</si>
  <si>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</si>
  <si>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</si>
  <si>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</si>
  <si>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</si>
  <si>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</si>
  <si>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</si>
  <si>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</si>
  <si>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</si>
  <si>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</si>
  <si>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</si>
  <si>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</si>
  <si>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</si>
  <si>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</si>
  <si>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</si>
  <si>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</si>
  <si>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</si>
  <si>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</si>
  <si>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</si>
  <si>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</si>
  <si>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</si>
  <si>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</si>
  <si>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</si>
  <si>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</si>
  <si>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</si>
  <si>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</si>
  <si>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</si>
  <si>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</si>
  <si>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</si>
  <si>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</si>
  <si>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</si>
  <si>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</si>
  <si>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</si>
  <si>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</si>
  <si>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</si>
  <si>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</si>
  <si>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</si>
  <si>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</si>
  <si>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</si>
  <si>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</si>
  <si>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</si>
  <si>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</si>
  <si>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</si>
  <si>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</si>
  <si>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</si>
  <si>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</si>
  <si>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</si>
  <si>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</si>
  <si>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</si>
  <si>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</si>
  <si>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</si>
  <si>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</si>
  <si>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</si>
  <si>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</si>
  <si>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</si>
  <si>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</si>
  <si>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</si>
  <si>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</si>
  <si>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</si>
  <si>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</si>
  <si>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</si>
  <si>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</si>
  <si>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</si>
  <si>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</si>
  <si>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</si>
  <si>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</si>
  <si>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</si>
  <si>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</si>
  <si>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</si>
  <si>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</si>
  <si>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</si>
  <si>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</si>
  <si>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</si>
  <si>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</si>
  <si>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</si>
  <si>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</si>
  <si>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</si>
  <si>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</si>
  <si>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</si>
  <si>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</si>
  <si>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</si>
  <si>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</si>
  <si>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</si>
  <si>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</si>
  <si>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</si>
  <si>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</si>
  <si>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</si>
  <si>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</si>
  <si>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</si>
  <si>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</si>
  <si>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</si>
  <si>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</si>
  <si>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</si>
  <si>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</si>
  <si>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</si>
  <si>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</si>
  <si>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</si>
  <si>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</si>
  <si>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</si>
  <si>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</si>
  <si>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</si>
  <si>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</si>
  <si>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</si>
  <si>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</si>
  <si>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</si>
  <si>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</si>
  <si>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</si>
  <si>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</si>
  <si>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</si>
  <si>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</si>
  <si>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</si>
  <si>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</si>
  <si>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</si>
  <si>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</si>
  <si>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</si>
  <si>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</si>
  <si>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</si>
  <si>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</si>
  <si>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</si>
  <si>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</si>
  <si>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</si>
  <si>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</si>
  <si>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</si>
  <si>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</si>
  <si>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</si>
  <si>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</si>
  <si>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</si>
  <si>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</si>
  <si>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</si>
  <si>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</si>
  <si>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</si>
  <si>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</si>
  <si>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</si>
  <si>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</si>
  <si>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</si>
  <si>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</si>
  <si>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</si>
  <si>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</si>
  <si>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</si>
  <si>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</si>
  <si>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</si>
  <si>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</si>
  <si>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</si>
  <si>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</si>
  <si>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</si>
  <si>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</si>
  <si>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</si>
  <si>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</si>
  <si>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</si>
  <si>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</si>
  <si>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</si>
  <si>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</si>
  <si>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</si>
  <si>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</si>
  <si>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</si>
  <si>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</si>
  <si>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</si>
  <si>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</si>
  <si>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</si>
  <si>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</si>
  <si>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</si>
  <si>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</si>
  <si>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</si>
  <si>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</si>
  <si>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</si>
  <si>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</si>
  <si>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</si>
  <si>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</si>
  <si>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</si>
  <si>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</si>
  <si>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</si>
  <si>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</si>
  <si>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</si>
  <si>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</si>
  <si>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</si>
  <si>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</si>
  <si>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</si>
  <si>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</si>
  <si>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</si>
  <si>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</si>
  <si>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</si>
  <si>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</si>
  <si>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</si>
  <si>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</si>
  <si>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</si>
  <si>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</si>
  <si>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</si>
  <si>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</si>
  <si>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</si>
  <si>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</si>
  <si>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</si>
  <si>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</si>
  <si>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</si>
  <si>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</si>
  <si>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</si>
  <si>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</si>
  <si>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</si>
  <si>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</si>
  <si>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</si>
  <si>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</si>
  <si>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</si>
  <si>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</si>
  <si>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</si>
  <si>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</si>
  <si>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</si>
  <si>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</si>
  <si>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</si>
  <si>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</si>
  <si>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</si>
  <si>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</si>
  <si>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</si>
  <si>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</si>
  <si>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</si>
  <si>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</si>
  <si>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</si>
  <si>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</si>
  <si>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</si>
  <si>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</si>
  <si>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</si>
  <si>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</si>
  <si>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</si>
  <si>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</si>
  <si>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</si>
  <si>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</si>
  <si>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</si>
  <si>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</si>
  <si>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</si>
  <si>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</si>
  <si>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</si>
  <si>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</si>
  <si>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</si>
  <si>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</si>
  <si>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</si>
  <si>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</si>
  <si>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</si>
  <si>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</si>
  <si>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</si>
  <si>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</si>
  <si>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</si>
  <si>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</si>
  <si>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</si>
  <si>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</si>
  <si>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</si>
  <si>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</si>
  <si>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</si>
  <si>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</si>
  <si>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</si>
  <si>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</si>
  <si>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</si>
  <si>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</si>
  <si>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</si>
  <si>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</si>
  <si>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</si>
  <si>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</si>
  <si>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</si>
  <si>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</si>
  <si>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</si>
  <si>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</si>
  <si>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</si>
  <si>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</si>
  <si>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</si>
  <si>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</si>
  <si>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</si>
  <si>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</si>
  <si>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</si>
  <si>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</si>
  <si>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</si>
  <si>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</si>
  <si>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</si>
  <si>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</si>
  <si>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</si>
  <si>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</si>
  <si>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</si>
  <si>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</si>
  <si>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</si>
  <si>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</si>
  <si>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</si>
  <si>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</si>
  <si>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</si>
  <si>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</si>
  <si>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</si>
  <si>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</si>
  <si>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</si>
  <si>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</si>
  <si>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</si>
  <si>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</si>
  <si>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</si>
  <si>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</si>
  <si>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</si>
  <si>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</si>
  <si>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</si>
  <si>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</si>
  <si>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</si>
  <si>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</si>
  <si>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</si>
  <si>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</si>
  <si>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</si>
  <si>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</si>
  <si>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</si>
  <si>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</si>
  <si>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</si>
  <si>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</si>
  <si>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</si>
  <si>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</si>
  <si>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</si>
  <si>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</si>
  <si>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</si>
  <si>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</si>
  <si>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</si>
  <si>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</si>
  <si>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</si>
  <si>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</si>
  <si>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</si>
  <si>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</si>
  <si>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</si>
  <si>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</si>
  <si>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</si>
  <si>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</si>
  <si>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</si>
  <si>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</si>
  <si>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</si>
  <si>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</si>
  <si>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</si>
  <si>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</si>
  <si>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</si>
  <si>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</si>
  <si>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</si>
  <si>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</si>
  <si>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</si>
  <si>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</si>
  <si>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</si>
  <si>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</si>
  <si>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</si>
  <si>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</si>
  <si>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</si>
  <si>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</si>
  <si>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</si>
  <si>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</si>
  <si>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</si>
  <si>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</si>
  <si>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</si>
  <si>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</si>
  <si>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</si>
  <si>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</si>
  <si>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</si>
  <si>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</si>
  <si>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</si>
  <si>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</si>
  <si>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</si>
  <si>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</si>
  <si>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</si>
  <si>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</si>
  <si>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</si>
  <si>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</si>
  <si>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</si>
  <si>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</si>
  <si>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</si>
  <si>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</si>
  <si>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</si>
  <si>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</si>
  <si>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</si>
  <si>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</si>
  <si>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</si>
  <si>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</si>
  <si>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</si>
  <si>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</si>
  <si>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</si>
  <si>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</si>
  <si>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</si>
  <si>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</si>
  <si>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</si>
  <si>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</si>
  <si>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</si>
  <si>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</si>
  <si>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</si>
  <si>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</si>
  <si>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</si>
  <si>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</si>
  <si>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</si>
  <si>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</si>
  <si>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</si>
  <si>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</si>
  <si>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</si>
  <si>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</si>
  <si>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</si>
  <si>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</si>
  <si>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</si>
  <si>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</si>
  <si>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</si>
  <si>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</si>
  <si>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</si>
  <si>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</si>
  <si>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</si>
  <si>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</si>
  <si>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</si>
  <si>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</si>
  <si>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</si>
  <si>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</si>
  <si>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</si>
  <si>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</si>
  <si>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</si>
  <si>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</si>
  <si>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</si>
  <si>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</si>
  <si>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</si>
  <si>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</si>
  <si>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</si>
  <si>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</si>
  <si>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</si>
  <si>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</si>
  <si>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</si>
  <si>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</si>
  <si>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</si>
  <si>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</si>
  <si>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</si>
  <si>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</si>
  <si>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</si>
  <si>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</si>
  <si>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</si>
  <si>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</si>
  <si>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</si>
  <si>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</si>
  <si>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</si>
  <si>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</si>
  <si>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</si>
  <si>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</si>
  <si>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</si>
  <si>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</si>
  <si>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</si>
  <si>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</si>
  <si>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</si>
  <si>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</si>
  <si>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</si>
  <si>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</si>
  <si>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</si>
  <si>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</si>
  <si>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</si>
  <si>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</si>
  <si>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</si>
  <si>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</si>
  <si>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</si>
  <si>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</si>
  <si>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</si>
  <si>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</si>
  <si>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</si>
  <si>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</si>
  <si>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</si>
  <si>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</si>
  <si>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</si>
  <si>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</si>
  <si>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</si>
  <si>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</si>
  <si>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</si>
  <si>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</si>
  <si>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</si>
  <si>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</si>
  <si>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</si>
  <si>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</si>
  <si>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</si>
  <si>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</si>
  <si>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</si>
  <si>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</si>
  <si>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</si>
  <si>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</si>
  <si>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</si>
  <si>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</si>
  <si>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</si>
  <si>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</si>
  <si>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</si>
  <si>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</si>
  <si>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</si>
  <si>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</si>
  <si>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</si>
  <si>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</si>
  <si>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</si>
  <si>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</si>
  <si>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</si>
  <si>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</si>
  <si>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</si>
  <si>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</si>
  <si>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</si>
  <si>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</si>
  <si>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</si>
  <si>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</si>
  <si>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</si>
  <si>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</si>
  <si>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</si>
  <si>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</si>
  <si>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</si>
  <si>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</si>
  <si>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</si>
  <si>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</si>
  <si>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</si>
  <si>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</si>
  <si>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</si>
  <si>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</si>
  <si>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</si>
  <si>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</si>
  <si>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</si>
  <si>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</si>
  <si>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</si>
  <si>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</si>
  <si>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</si>
  <si>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</si>
  <si>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</si>
  <si>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</si>
  <si>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</si>
  <si>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</si>
  <si>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</si>
  <si>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</si>
  <si>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</si>
  <si>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</si>
  <si>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</si>
  <si>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</si>
  <si>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</si>
  <si>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</si>
  <si>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</si>
  <si>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</si>
  <si>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</si>
  <si>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</si>
  <si>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</si>
  <si>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</si>
  <si>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</si>
  <si>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</si>
  <si>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</si>
  <si>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</si>
  <si>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</si>
  <si>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</si>
  <si>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</si>
  <si>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</si>
  <si>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</si>
  <si>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</si>
  <si>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</si>
  <si>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</si>
  <si>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</si>
  <si>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</si>
  <si>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</si>
  <si>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</si>
  <si>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</si>
  <si>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</si>
  <si>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</si>
  <si>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</si>
  <si>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</si>
  <si>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</si>
  <si>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</si>
  <si>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</si>
  <si>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</si>
  <si>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</si>
  <si>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</si>
  <si>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</si>
  <si>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</si>
  <si>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</si>
  <si>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</si>
  <si>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</si>
  <si>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</si>
  <si>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</si>
  <si>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</si>
  <si>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</si>
  <si>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</si>
  <si>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</si>
  <si>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</si>
  <si>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</si>
  <si>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</si>
  <si>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</si>
  <si>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</si>
  <si>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</si>
  <si>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</si>
  <si>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</si>
  <si>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</si>
  <si>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</si>
  <si>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</si>
  <si>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</si>
  <si>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</si>
  <si>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</si>
  <si>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</si>
  <si>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</si>
  <si>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</si>
  <si>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</si>
  <si>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</si>
  <si>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</si>
  <si>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</si>
  <si>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</si>
  <si>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</si>
  <si>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</si>
  <si>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</si>
  <si>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</si>
  <si>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</si>
  <si>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</si>
  <si>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</si>
  <si>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</si>
  <si>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</si>
  <si>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</si>
  <si>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</si>
  <si>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</si>
  <si>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</si>
  <si>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</si>
  <si>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</si>
  <si>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</si>
  <si>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</si>
  <si>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</si>
  <si>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</si>
  <si>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</si>
  <si>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</si>
  <si>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</si>
  <si>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</si>
  <si>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</si>
  <si>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</si>
  <si>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</si>
  <si>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</si>
  <si>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</si>
  <si>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</si>
  <si>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</si>
  <si>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</si>
  <si>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</si>
  <si>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</si>
  <si>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</si>
  <si>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</si>
  <si>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</si>
  <si>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</si>
  <si>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</si>
  <si>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</si>
  <si>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</si>
  <si>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</si>
  <si>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</si>
  <si>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</si>
  <si>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</si>
  <si>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</si>
  <si>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</si>
  <si>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</si>
  <si>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</si>
  <si>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</si>
  <si>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</si>
  <si>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</si>
  <si>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</si>
  <si>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</si>
  <si>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</si>
  <si>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</si>
  <si>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</si>
  <si>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</si>
  <si>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</si>
  <si>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</si>
  <si>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</si>
  <si>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</si>
  <si>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</si>
  <si>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</si>
  <si>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</si>
  <si>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</si>
  <si>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</si>
  <si>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</si>
  <si>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</si>
  <si>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</si>
  <si>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</si>
  <si>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</si>
  <si>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</si>
  <si>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</si>
  <si>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</si>
  <si>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</si>
  <si>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</si>
  <si>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</si>
  <si>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</si>
  <si>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</si>
  <si>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</si>
  <si>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</si>
  <si>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</si>
  <si>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</si>
  <si>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</si>
  <si>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</si>
  <si>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</si>
  <si>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</si>
  <si>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</si>
  <si>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</si>
  <si>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</si>
  <si>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</si>
  <si>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</si>
  <si>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</si>
  <si>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</si>
  <si>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</si>
  <si>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</si>
  <si>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</si>
  <si>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</si>
  <si>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</si>
  <si>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</si>
  <si>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</si>
  <si>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</si>
  <si>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</si>
  <si>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</si>
  <si>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</si>
  <si>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</si>
  <si>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</si>
  <si>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</si>
  <si>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</si>
  <si>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</si>
  <si>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</si>
  <si>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</si>
  <si>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</si>
  <si>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</si>
  <si>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</si>
  <si>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</si>
  <si>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</si>
  <si>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</si>
  <si>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</si>
  <si>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</si>
  <si>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</si>
  <si>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</si>
  <si>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</si>
  <si>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</si>
  <si>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</si>
  <si>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</si>
  <si>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</si>
  <si>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</si>
  <si>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</si>
  <si>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</si>
  <si>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</si>
  <si>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</si>
  <si>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</si>
  <si>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</si>
  <si>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</si>
  <si>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</si>
  <si>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</si>
  <si>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</si>
  <si>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</si>
  <si>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</si>
  <si>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</si>
  <si>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</si>
  <si>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</si>
  <si>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</si>
  <si>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</si>
  <si>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</si>
  <si>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</si>
  <si>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</si>
  <si>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</si>
  <si>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</si>
  <si>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</si>
  <si>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</si>
  <si>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</si>
  <si>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</si>
  <si>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</si>
  <si>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</si>
  <si>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</si>
  <si>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</si>
  <si>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</si>
  <si>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</si>
  <si>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</si>
  <si>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</si>
  <si>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</si>
  <si>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</si>
  <si>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</si>
  <si>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</si>
  <si>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</si>
  <si>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</si>
  <si>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</si>
  <si>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</si>
  <si>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</si>
  <si>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</si>
  <si>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</si>
  <si>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</si>
  <si>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</si>
  <si>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</si>
  <si>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</si>
  <si>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</si>
  <si>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</si>
  <si>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</si>
  <si>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</si>
  <si>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</si>
  <si>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</si>
  <si>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</si>
  <si>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</si>
  <si>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</si>
  <si>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</si>
  <si>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</si>
  <si>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</si>
  <si>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</si>
  <si>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</si>
  <si>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</si>
  <si>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</si>
  <si>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</si>
  <si>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</si>
  <si>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</si>
  <si>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</si>
  <si>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</si>
  <si>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</si>
  <si>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</si>
  <si>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</si>
  <si>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</si>
  <si>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</si>
  <si>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</si>
  <si>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</si>
  <si>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</si>
  <si>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</si>
  <si>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</si>
  <si>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</si>
  <si>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</si>
  <si>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</si>
  <si>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</si>
  <si>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</si>
  <si>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</si>
  <si>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</si>
  <si>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</si>
  <si>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</si>
  <si>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</si>
  <si>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</si>
  <si>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</si>
  <si>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</si>
  <si>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</si>
  <si>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</si>
  <si>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</si>
  <si>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</si>
  <si>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</si>
  <si>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</si>
  <si>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</si>
  <si>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</si>
  <si>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</si>
  <si>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</si>
  <si>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</si>
  <si>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</si>
  <si>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</si>
  <si>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</si>
  <si>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</si>
  <si>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</si>
  <si>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</si>
  <si>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</si>
  <si>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</si>
  <si>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</si>
  <si>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</si>
  <si>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</si>
  <si>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</si>
  <si>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</si>
  <si>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</si>
  <si>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</si>
  <si>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</si>
  <si>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</si>
  <si>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</si>
  <si>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</si>
  <si>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</si>
  <si>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</si>
  <si>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</si>
  <si>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</si>
  <si>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</si>
  <si>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</si>
  <si>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</si>
  <si>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</si>
  <si>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</si>
  <si>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</si>
  <si>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</si>
  <si>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</si>
  <si>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</si>
  <si>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</si>
  <si>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</si>
  <si>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</si>
  <si>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</si>
  <si>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</si>
  <si>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</si>
  <si>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</si>
  <si>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</si>
  <si>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</si>
  <si>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</si>
  <si>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</si>
  <si>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</si>
  <si>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</si>
  <si>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</si>
  <si>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</si>
  <si>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</si>
  <si>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</si>
  <si>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</si>
  <si>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</si>
  <si>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</si>
  <si>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</si>
  <si>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</si>
  <si>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</si>
  <si>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</si>
  <si>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</si>
  <si>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</si>
  <si>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</si>
  <si>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</si>
  <si>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</si>
  <si>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</si>
  <si>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</si>
  <si>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</si>
  <si>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</si>
  <si>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</si>
  <si>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</si>
  <si>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</si>
  <si>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</si>
  <si>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</si>
  <si>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</si>
  <si>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</si>
  <si>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</si>
  <si>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</si>
  <si>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</si>
  <si>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</si>
  <si>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</si>
  <si>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</si>
  <si>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</si>
  <si>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</si>
  <si>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</si>
  <si>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</si>
  <si>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</si>
  <si>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</si>
  <si>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</si>
  <si>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</si>
  <si>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</si>
  <si>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</si>
  <si>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</si>
  <si>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</si>
  <si>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</si>
  <si>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</si>
  <si>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</si>
  <si>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</si>
  <si>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</si>
  <si>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</si>
  <si>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</si>
  <si>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</si>
  <si>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</si>
  <si>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</si>
  <si>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</si>
  <si>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</si>
  <si>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</si>
  <si>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</si>
  <si>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</si>
  <si>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</si>
  <si>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</si>
  <si>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</si>
  <si>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</si>
  <si>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</si>
  <si>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</si>
  <si>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</si>
  <si>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</si>
  <si>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</si>
  <si>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</si>
  <si>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</si>
  <si>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</si>
  <si>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</si>
  <si>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</si>
  <si>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</si>
  <si>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</si>
  <si>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</si>
  <si>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</si>
  <si>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</si>
  <si>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</si>
  <si>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</si>
  <si>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</si>
  <si>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</si>
  <si>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</si>
  <si>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</si>
  <si>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</si>
  <si>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</si>
  <si>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</si>
  <si>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</si>
  <si>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</si>
  <si>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</si>
  <si>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</si>
  <si>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</si>
  <si>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</si>
  <si>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</si>
  <si>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</si>
  <si>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</si>
  <si>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</si>
  <si>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</si>
  <si>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</si>
  <si>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</si>
  <si>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</si>
  <si>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</si>
  <si>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</si>
  <si>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</si>
  <si>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</si>
  <si>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</si>
  <si>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</si>
  <si>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</si>
  <si>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</si>
  <si>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</si>
  <si>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</si>
  <si>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</si>
  <si>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</si>
  <si>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</si>
  <si>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</si>
  <si>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</si>
  <si>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</si>
  <si>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</si>
  <si>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</si>
  <si>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</si>
  <si>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</si>
  <si>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</si>
  <si>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</si>
  <si>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</si>
  <si>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</si>
  <si>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</si>
  <si>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</si>
  <si>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</si>
  <si>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</si>
  <si>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</si>
  <si>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</si>
  <si>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</si>
  <si>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</si>
  <si>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</si>
  <si>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</si>
  <si>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</si>
  <si>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</si>
  <si>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</si>
  <si>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</si>
  <si>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</si>
  <si>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</si>
  <si>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</si>
  <si>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</si>
  <si>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</si>
  <si>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</si>
  <si>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</si>
  <si>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</si>
  <si>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</si>
  <si>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</si>
  <si>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</si>
  <si>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</si>
  <si>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</si>
  <si>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</si>
  <si>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</si>
  <si>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</si>
  <si>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</si>
  <si>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</si>
  <si>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</si>
  <si>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</si>
  <si>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</si>
  <si>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</si>
  <si>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</si>
  <si>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</si>
  <si>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</si>
  <si>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</si>
  <si>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</si>
  <si>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</si>
  <si>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</si>
  <si>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</si>
  <si>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</si>
  <si>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</si>
  <si>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</si>
  <si>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</si>
  <si>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</si>
  <si>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</si>
  <si>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</si>
  <si>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</si>
  <si>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</si>
  <si>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</si>
  <si>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</si>
  <si>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</si>
  <si>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</si>
  <si>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</si>
  <si>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</si>
  <si>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</si>
  <si>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</si>
  <si>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</si>
  <si>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</si>
  <si>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</si>
  <si>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</si>
  <si>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</si>
  <si>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</si>
  <si>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</si>
  <si>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</si>
  <si>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</si>
  <si>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</si>
  <si>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</si>
  <si>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</si>
  <si>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</si>
  <si>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</si>
  <si>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</si>
  <si>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</si>
  <si>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</si>
  <si>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</si>
  <si>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</si>
  <si>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</si>
  <si>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</si>
  <si>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</si>
  <si>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</si>
  <si>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</si>
  <si>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</si>
  <si>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</si>
  <si>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</si>
  <si>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</si>
  <si>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</si>
  <si>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</si>
  <si>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</si>
  <si>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</si>
  <si>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</si>
  <si>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</si>
  <si>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</si>
  <si>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</si>
  <si>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</si>
  <si>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</si>
  <si>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</si>
  <si>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</si>
  <si>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</si>
  <si>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</si>
  <si>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</si>
  <si>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</si>
  <si>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</si>
  <si>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</si>
  <si>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</si>
  <si>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</si>
  <si>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</si>
  <si>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</si>
  <si>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</si>
  <si>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</si>
  <si>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</si>
  <si>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</si>
  <si>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</si>
  <si>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</si>
  <si>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</si>
  <si>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</si>
  <si>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</si>
  <si>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</si>
  <si>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</si>
  <si>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</si>
  <si>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</si>
  <si>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</si>
  <si>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</si>
  <si>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</si>
  <si>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</si>
  <si>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</si>
  <si>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</si>
  <si>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</si>
  <si>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</si>
  <si>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</si>
  <si>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</si>
  <si>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</si>
  <si>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</si>
  <si>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</si>
  <si>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</si>
  <si>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</si>
  <si>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</si>
  <si>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</si>
  <si>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</si>
  <si>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</si>
  <si>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</si>
  <si>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</si>
  <si>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</si>
  <si>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</si>
  <si>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</si>
  <si>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</si>
  <si>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</si>
  <si>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</si>
  <si>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</si>
  <si>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</si>
  <si>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</si>
  <si>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</si>
  <si>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</si>
  <si>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</si>
  <si>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</si>
  <si>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</si>
  <si>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</si>
  <si>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</si>
  <si>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</si>
  <si>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</si>
  <si>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</si>
  <si>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</si>
  <si>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</si>
  <si>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</si>
  <si>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</si>
  <si>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</si>
  <si>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</si>
  <si>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</si>
  <si>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</si>
  <si>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</si>
  <si>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</si>
  <si>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</si>
  <si>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</si>
  <si>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</si>
  <si>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</si>
  <si>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</si>
  <si>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</si>
  <si>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</si>
  <si>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</si>
  <si>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</si>
  <si>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</si>
  <si>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</si>
  <si>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</si>
  <si>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</si>
  <si>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</si>
  <si>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</si>
  <si>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</si>
  <si>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</si>
  <si>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</si>
  <si>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</si>
  <si>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</si>
  <si>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</si>
  <si>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</si>
  <si>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</si>
  <si>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</si>
  <si>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</si>
  <si>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</si>
  <si>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</si>
  <si>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</si>
  <si>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</si>
  <si>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</si>
  <si>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</si>
  <si>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</si>
  <si>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</si>
  <si>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</si>
  <si>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</si>
  <si>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</si>
  <si>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</si>
  <si>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</si>
  <si>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</si>
  <si>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</si>
  <si>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</si>
  <si>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</si>
  <si>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</si>
  <si>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</si>
  <si>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</si>
  <si>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</si>
  <si>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</si>
  <si>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</si>
  <si>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</si>
  <si>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</si>
  <si>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</si>
  <si>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</si>
  <si>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</si>
  <si>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</si>
  <si>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</si>
  <si>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</si>
  <si>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</si>
  <si>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</si>
  <si>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</si>
  <si>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</si>
  <si>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</si>
  <si>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</si>
  <si>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</si>
  <si>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</si>
  <si>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</si>
  <si>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</si>
  <si>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</si>
  <si>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</si>
  <si>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</si>
  <si>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</si>
  <si>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</si>
  <si>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</si>
  <si>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</si>
  <si>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</si>
  <si>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</si>
  <si>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</si>
  <si>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</si>
  <si>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</si>
  <si>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</si>
  <si>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</si>
  <si>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</si>
  <si>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</si>
  <si>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</si>
  <si>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</si>
  <si>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</si>
  <si>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</si>
  <si>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</si>
  <si>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</si>
  <si>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</si>
  <si>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</si>
  <si>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</si>
  <si>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</si>
  <si>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</si>
  <si>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</si>
  <si>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</si>
  <si>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</si>
  <si>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</si>
  <si>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</si>
  <si>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</si>
  <si>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</si>
  <si>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</si>
  <si>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</si>
  <si>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</si>
  <si>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</si>
  <si>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</si>
  <si>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</si>
  <si>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</si>
  <si>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</si>
  <si>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</si>
  <si>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</si>
  <si>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</si>
  <si>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</si>
  <si>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</si>
  <si>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</si>
  <si>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</si>
  <si>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</si>
  <si>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</si>
  <si>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</si>
  <si>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</si>
  <si>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</si>
  <si>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</si>
  <si>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</si>
  <si>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</si>
  <si>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</si>
  <si>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</si>
  <si>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</si>
  <si>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</si>
  <si>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</si>
  <si>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</si>
  <si>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</si>
  <si>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</si>
  <si>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</si>
  <si>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</si>
  <si>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</si>
  <si>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</si>
  <si>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</si>
  <si>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</si>
  <si>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</si>
  <si>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</si>
  <si>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</si>
  <si>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</si>
  <si>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</si>
  <si>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</si>
  <si>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</si>
  <si>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</si>
  <si>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</si>
  <si>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</si>
  <si>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</si>
  <si>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</si>
  <si>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</si>
  <si>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</si>
  <si>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</si>
  <si>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</si>
  <si>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</si>
  <si>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</si>
  <si>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</si>
  <si>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</si>
  <si>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</si>
  <si>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</si>
  <si>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</si>
  <si>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</si>
  <si>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</si>
  <si>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</si>
  <si>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</si>
  <si>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</si>
  <si>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</si>
  <si>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</si>
  <si>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</si>
  <si>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</si>
  <si>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</si>
  <si>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</si>
  <si>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</si>
  <si>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</si>
  <si>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</si>
  <si>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</si>
  <si>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</si>
  <si>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</si>
  <si>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</si>
  <si>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</si>
  <si>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</si>
  <si>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</si>
  <si>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</si>
  <si>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</si>
  <si>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</si>
  <si>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</si>
  <si>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</si>
  <si>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</si>
  <si>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</si>
  <si>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</si>
  <si>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</si>
  <si>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</si>
  <si>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</si>
  <si>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</si>
  <si>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</si>
  <si>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</si>
  <si>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</si>
  <si>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</si>
  <si>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</si>
  <si>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</si>
  <si>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</si>
  <si>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</si>
  <si>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</si>
  <si>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</si>
  <si>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</si>
  <si>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</si>
  <si>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</si>
  <si>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</si>
  <si>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</si>
  <si>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</si>
  <si>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</si>
  <si>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</si>
  <si>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</si>
  <si>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</si>
  <si>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</si>
  <si>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</si>
  <si>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</si>
  <si>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</si>
  <si>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</si>
  <si>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</si>
  <si>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</si>
  <si>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</si>
  <si>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</si>
  <si>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</si>
  <si>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</si>
  <si>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</si>
  <si>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</si>
  <si>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</si>
  <si>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</si>
  <si>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</si>
  <si>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</si>
  <si>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</si>
  <si>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</si>
  <si>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</si>
  <si>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</si>
  <si>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</si>
  <si>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</si>
  <si>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</si>
  <si>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</si>
  <si>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</si>
  <si>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</si>
  <si>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</si>
  <si>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</si>
  <si>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</si>
  <si>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</si>
  <si>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</si>
  <si>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</si>
  <si>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</si>
  <si>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</si>
  <si>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</si>
  <si>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</si>
  <si>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</si>
  <si>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</si>
  <si>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</si>
  <si>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</si>
  <si>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</si>
  <si>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</si>
  <si>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</si>
  <si>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</si>
  <si>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</si>
  <si>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</si>
  <si>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</si>
  <si>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</si>
  <si>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</si>
  <si>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</si>
  <si>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</si>
  <si>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</si>
  <si>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</si>
  <si>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</si>
  <si>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</si>
  <si>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</si>
  <si>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</si>
  <si>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</si>
  <si>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</si>
  <si>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</si>
  <si>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</si>
  <si>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</si>
  <si>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</si>
  <si>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</si>
  <si>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</si>
  <si>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</si>
  <si>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</si>
  <si>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</si>
  <si>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</si>
  <si>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</si>
  <si>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</si>
  <si>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</si>
  <si>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</si>
  <si>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</si>
  <si>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</si>
  <si>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</si>
  <si>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</si>
  <si>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</si>
  <si>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</si>
  <si>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</si>
  <si>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</si>
  <si>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</si>
  <si>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</si>
  <si>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</si>
  <si>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</si>
  <si>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</si>
  <si>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</si>
  <si>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</si>
  <si>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</si>
  <si>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</si>
  <si>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</si>
  <si>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</si>
  <si>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</si>
  <si>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</si>
  <si>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</si>
  <si>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</si>
  <si>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</si>
  <si>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</si>
  <si>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</si>
  <si>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</si>
  <si>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</si>
  <si>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</si>
  <si>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</si>
  <si>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</si>
  <si>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</si>
  <si>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</si>
  <si>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</si>
  <si>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</si>
  <si>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</si>
  <si>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</si>
  <si>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</si>
  <si>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</si>
  <si>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</si>
  <si>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</si>
  <si>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</si>
  <si>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</si>
  <si>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</si>
  <si>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</si>
  <si>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</si>
  <si>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</si>
  <si>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</si>
  <si>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</si>
  <si>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</si>
  <si>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</si>
  <si>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</si>
  <si>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</si>
  <si>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</si>
  <si>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</si>
  <si>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</si>
  <si>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</si>
  <si>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</si>
  <si>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</si>
  <si>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</si>
  <si>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</si>
  <si>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</si>
  <si>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</si>
  <si>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</si>
  <si>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</si>
  <si>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</si>
  <si>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</si>
  <si>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</si>
  <si>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</si>
  <si>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</si>
  <si>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</si>
  <si>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</si>
  <si>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</si>
  <si>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</si>
  <si>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</si>
  <si>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</si>
  <si>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</si>
  <si>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</si>
  <si>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</si>
  <si>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</si>
  <si>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</si>
  <si>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</si>
  <si>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</si>
  <si>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</si>
  <si>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</si>
  <si>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</si>
  <si>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</si>
  <si>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</si>
  <si>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</si>
  <si>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</si>
  <si>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</si>
  <si>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</si>
  <si>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</si>
  <si>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</si>
  <si>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</si>
  <si>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</si>
  <si>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</si>
  <si>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</si>
  <si>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</si>
  <si>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</si>
  <si>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</si>
  <si>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</si>
  <si>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</si>
  <si>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</si>
  <si>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</si>
  <si>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</si>
  <si>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</si>
  <si>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</si>
  <si>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</si>
  <si>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</si>
  <si>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</si>
  <si>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</si>
  <si>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</si>
  <si>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</si>
  <si>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</si>
  <si>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</si>
  <si>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</si>
  <si>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</si>
  <si>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</si>
  <si>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</si>
  <si>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</si>
  <si>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</si>
  <si>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</si>
  <si>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</si>
  <si>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</si>
  <si>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</si>
  <si>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</si>
  <si>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</si>
  <si>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</si>
  <si>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</si>
  <si>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</si>
  <si>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</si>
  <si>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</si>
  <si>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</si>
  <si>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</si>
  <si>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</si>
  <si>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</si>
  <si>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</si>
  <si>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</si>
  <si>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</si>
  <si>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</si>
  <si>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</si>
  <si>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</si>
  <si>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</si>
  <si>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</si>
  <si>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</si>
  <si>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</si>
  <si>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</si>
  <si>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</si>
  <si>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</si>
  <si>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</si>
  <si>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</si>
  <si>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</si>
  <si>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</si>
  <si>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</si>
  <si>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</si>
  <si>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</si>
  <si>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</si>
  <si>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</si>
  <si>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</si>
  <si>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</si>
  <si>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</si>
  <si>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</si>
  <si>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</si>
  <si>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</si>
  <si>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</si>
  <si>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</si>
  <si>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</si>
  <si>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</si>
  <si>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</si>
  <si>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</si>
  <si>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</si>
  <si>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</si>
  <si>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</si>
  <si>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</si>
  <si>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</si>
  <si>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</si>
  <si>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</si>
  <si>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</si>
  <si>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</si>
  <si>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</si>
  <si>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</si>
  <si>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</si>
  <si>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</si>
  <si>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</si>
  <si>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</si>
  <si>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</si>
  <si>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</si>
  <si>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</si>
  <si>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</si>
  <si>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</si>
  <si>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</si>
  <si>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</si>
  <si>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</si>
  <si>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</si>
  <si>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</si>
  <si>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</si>
  <si>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</si>
  <si>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</si>
  <si>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</si>
  <si>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</si>
  <si>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</si>
  <si>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</si>
  <si>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</si>
  <si>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</si>
  <si>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</si>
  <si>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</si>
  <si>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</si>
  <si>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</si>
  <si>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</si>
  <si>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</si>
  <si>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</si>
  <si>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</si>
  <si>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</si>
  <si>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</si>
  <si>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</si>
  <si>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</si>
  <si>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</si>
  <si>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</si>
  <si>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</si>
  <si>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</si>
  <si>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</si>
  <si>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</si>
  <si>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</si>
  <si>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</si>
  <si>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</si>
  <si>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</si>
  <si>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</si>
  <si>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</si>
  <si>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</si>
  <si>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</si>
  <si>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</si>
  <si>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</si>
  <si>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</si>
  <si>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</si>
  <si>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</si>
  <si>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</si>
  <si>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</si>
  <si>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</si>
  <si>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</si>
  <si>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</si>
  <si>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</si>
  <si>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</si>
  <si>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</si>
  <si>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</si>
  <si>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</si>
  <si>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</si>
  <si>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</si>
  <si>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</si>
  <si>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</si>
  <si>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</si>
  <si>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</si>
  <si>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</si>
  <si>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</si>
  <si>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</si>
  <si>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</si>
  <si>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</si>
  <si>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</si>
  <si>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</si>
  <si>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</si>
  <si>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</si>
  <si>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</si>
  <si>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</si>
  <si>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</si>
  <si>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</si>
  <si>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</si>
  <si>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</si>
  <si>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</si>
  <si>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</si>
  <si>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</si>
  <si>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</si>
  <si>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</si>
  <si>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</si>
  <si>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</si>
  <si>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</si>
  <si>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</si>
  <si>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</si>
  <si>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</si>
  <si>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</si>
  <si>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</si>
  <si>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</si>
  <si>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</si>
  <si>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</si>
  <si>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</si>
  <si>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</si>
  <si>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</si>
  <si>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</si>
  <si>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</si>
  <si>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</si>
  <si>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</si>
  <si>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</si>
  <si>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</si>
  <si>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</si>
  <si>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</si>
  <si>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</si>
  <si>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</si>
  <si>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</si>
  <si>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</si>
  <si>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</si>
  <si>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</si>
  <si>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</si>
  <si>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</si>
  <si>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</si>
  <si>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</si>
  <si>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</si>
  <si>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</si>
  <si>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</si>
  <si>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</si>
  <si>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</si>
  <si>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</si>
  <si>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</si>
  <si>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</si>
  <si>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</si>
  <si>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</si>
  <si>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</si>
  <si>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</si>
  <si>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</si>
  <si>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</si>
  <si>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</si>
  <si>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</si>
  <si>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</si>
  <si>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</si>
  <si>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</si>
  <si>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</si>
  <si>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</si>
  <si>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</si>
  <si>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</si>
  <si>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</si>
  <si>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</si>
  <si>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</si>
  <si>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</si>
  <si>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</si>
  <si>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</si>
  <si>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</si>
  <si>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</si>
  <si>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</si>
  <si>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</si>
  <si>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</si>
  <si>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</si>
  <si>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</si>
  <si>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</si>
  <si>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</si>
  <si>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</si>
  <si>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</si>
  <si>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</si>
  <si>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</si>
  <si>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</si>
  <si>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</si>
  <si>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</si>
  <si>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</si>
  <si>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</si>
  <si>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</si>
  <si>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</si>
  <si>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</si>
  <si>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</si>
  <si>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</si>
  <si>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</si>
  <si>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</si>
  <si>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</si>
  <si>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</si>
  <si>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</si>
  <si>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</si>
  <si>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</si>
  <si>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</si>
  <si>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</si>
  <si>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</si>
  <si>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</si>
  <si>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</si>
  <si>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</si>
  <si>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</si>
  <si>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</si>
  <si>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</si>
  <si>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</si>
  <si>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</si>
  <si>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</si>
  <si>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</si>
  <si>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</si>
  <si>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</si>
  <si>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</si>
  <si>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</si>
  <si>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</si>
  <si>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</si>
  <si>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</si>
  <si>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</si>
  <si>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</si>
  <si>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</si>
  <si>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</si>
  <si>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</si>
  <si>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</si>
  <si>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</si>
  <si>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</si>
  <si>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</si>
  <si>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</si>
  <si>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</si>
  <si>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</si>
  <si>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</si>
  <si>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</si>
  <si>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</si>
  <si>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</si>
  <si>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</si>
  <si>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</si>
  <si>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</si>
  <si>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</si>
  <si>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</si>
  <si>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</si>
  <si>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</si>
  <si>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</si>
  <si>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</si>
  <si>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</si>
  <si>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</si>
  <si>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</si>
  <si>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</si>
  <si>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</si>
  <si>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</si>
  <si>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</si>
  <si>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</si>
  <si>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</si>
  <si>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</si>
  <si>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</si>
  <si>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</si>
  <si>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</si>
  <si>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</si>
  <si>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</si>
  <si>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</si>
  <si>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</si>
  <si>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</si>
  <si>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</si>
  <si>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</si>
  <si>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</si>
  <si>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</si>
  <si>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</si>
  <si>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</si>
  <si>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</si>
  <si>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</si>
  <si>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</si>
  <si>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</si>
  <si>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</si>
  <si>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</si>
  <si>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</si>
  <si>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</si>
  <si>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</si>
  <si>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</si>
  <si>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</si>
  <si>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</si>
  <si>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</si>
  <si>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</si>
  <si>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</si>
  <si>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</si>
  <si>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</si>
  <si>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</si>
  <si>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</si>
  <si>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</si>
  <si>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</si>
  <si>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</si>
  <si>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</si>
  <si>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</si>
  <si>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</si>
  <si>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</si>
  <si>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</si>
  <si>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</si>
  <si>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</si>
  <si>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</si>
  <si>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</si>
  <si>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</si>
  <si>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</si>
  <si>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</si>
  <si>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</si>
  <si>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</si>
  <si>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</si>
  <si>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</si>
  <si>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</si>
  <si>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</si>
  <si>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</si>
  <si>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</si>
  <si>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</si>
  <si>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</si>
  <si>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</si>
  <si>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</si>
  <si>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</si>
  <si>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</si>
  <si>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</si>
  <si>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</si>
  <si>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</si>
  <si>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</si>
  <si>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</si>
  <si>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</si>
  <si>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</si>
  <si>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</si>
  <si>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</si>
  <si>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</si>
  <si>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</si>
  <si>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</si>
  <si>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</si>
  <si>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</si>
  <si>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</si>
  <si>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</si>
  <si>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</si>
  <si>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</si>
  <si>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</si>
  <si>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</si>
  <si>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</si>
  <si>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</si>
  <si>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</si>
  <si>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</si>
  <si>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</si>
  <si>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</si>
  <si>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</si>
  <si>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</si>
  <si>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</si>
  <si>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</si>
  <si>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</si>
  <si>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</si>
  <si>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</si>
  <si>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</si>
  <si>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</si>
  <si>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</si>
  <si>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</si>
  <si>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</si>
  <si>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</si>
  <si>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</si>
  <si>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</si>
  <si>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</si>
  <si>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</si>
  <si>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</si>
  <si>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</si>
  <si>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</si>
  <si>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</si>
  <si>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</si>
  <si>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</si>
  <si>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</si>
  <si>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</si>
  <si>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</si>
  <si>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</si>
  <si>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</si>
  <si>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</si>
  <si>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</si>
  <si>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</si>
  <si>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</si>
  <si>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</si>
  <si>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</si>
  <si>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</si>
  <si>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</si>
  <si>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</si>
  <si>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</si>
  <si>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</si>
  <si>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</si>
  <si>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</si>
  <si>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</si>
  <si>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</si>
  <si>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</si>
  <si>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</si>
  <si>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</si>
  <si>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</si>
  <si>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</si>
  <si>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</si>
  <si>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</si>
  <si>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</si>
  <si>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</si>
  <si>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</si>
  <si>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</si>
  <si>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</si>
  <si>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</si>
  <si>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</si>
  <si>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</si>
  <si>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</si>
  <si>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</si>
  <si>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</si>
  <si>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</si>
  <si>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</si>
  <si>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</si>
  <si>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</si>
  <si>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</si>
  <si>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</si>
  <si>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</si>
  <si>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</si>
  <si>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</si>
  <si>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</si>
  <si>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</si>
  <si>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</si>
  <si>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</si>
  <si>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</si>
  <si>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</si>
  <si>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</si>
  <si>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</si>
  <si>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</si>
  <si>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</si>
  <si>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</si>
  <si>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</si>
  <si>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</si>
  <si>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</si>
  <si>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</si>
  <si>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</si>
  <si>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</si>
  <si>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</si>
  <si>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</si>
  <si>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</si>
  <si>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</si>
  <si>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</si>
  <si>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</si>
  <si>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</si>
  <si>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</si>
  <si>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</si>
  <si>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</si>
  <si>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</si>
  <si>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</si>
  <si>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</si>
  <si>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</si>
  <si>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</si>
  <si>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</si>
  <si>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</si>
  <si>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</si>
  <si>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</si>
  <si>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</si>
  <si>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</si>
  <si>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</si>
  <si>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</si>
  <si>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</si>
  <si>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</si>
  <si>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</si>
  <si>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</si>
  <si>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</si>
  <si>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</si>
  <si>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</si>
  <si>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</si>
  <si>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</si>
  <si>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</si>
  <si>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</si>
  <si>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</si>
  <si>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</si>
  <si>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</si>
  <si>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</si>
  <si>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</si>
  <si>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</si>
  <si>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</si>
  <si>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</si>
  <si>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</si>
  <si>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</si>
  <si>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</si>
  <si>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</si>
  <si>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</si>
  <si>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</si>
  <si>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</si>
  <si>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</si>
  <si>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</si>
  <si>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</si>
  <si>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</si>
  <si>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</si>
  <si>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</si>
  <si>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</si>
  <si>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</si>
  <si>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</si>
  <si>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</si>
  <si>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</si>
  <si>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</si>
  <si>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</si>
  <si>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</si>
  <si>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</si>
  <si>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</si>
  <si>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</si>
  <si>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</si>
  <si>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</si>
  <si>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</si>
  <si>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</si>
  <si>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</si>
  <si>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</si>
  <si>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</si>
  <si>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</si>
  <si>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</si>
  <si>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</si>
  <si>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</si>
  <si>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</si>
  <si>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</si>
  <si>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</si>
  <si>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</si>
  <si>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</si>
  <si>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</si>
  <si>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</si>
  <si>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</si>
  <si>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</si>
  <si>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</si>
  <si>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</si>
  <si>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</si>
  <si>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</si>
  <si>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</si>
  <si>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</si>
  <si>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</si>
  <si>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</si>
  <si>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</si>
  <si>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</si>
  <si>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</si>
  <si>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</si>
  <si>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</si>
  <si>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</si>
  <si>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</si>
  <si>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</si>
  <si>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</si>
  <si>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</si>
  <si>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</si>
  <si>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</si>
  <si>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</si>
  <si>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</si>
  <si>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</si>
  <si>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</si>
  <si>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</si>
  <si>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</si>
  <si>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</si>
  <si>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</si>
  <si>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</si>
  <si>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</si>
  <si>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</si>
  <si>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</si>
  <si>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</si>
  <si>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</si>
  <si>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</si>
  <si>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</si>
  <si>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</si>
  <si>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</si>
  <si>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</si>
  <si>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</si>
  <si>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</si>
  <si>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</si>
  <si>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</si>
  <si>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</si>
  <si>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</si>
  <si>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</si>
  <si>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</si>
  <si>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</si>
  <si>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</si>
  <si>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</si>
  <si>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</si>
  <si>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</si>
  <si>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</si>
  <si>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</si>
  <si>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</si>
  <si>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</si>
  <si>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</si>
  <si>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</si>
  <si>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</si>
  <si>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</si>
  <si>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</si>
  <si>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</si>
  <si>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</si>
  <si>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</si>
  <si>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</si>
  <si>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</si>
  <si>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</si>
  <si>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</si>
  <si>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</si>
  <si>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</si>
  <si>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</si>
  <si>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</si>
  <si>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</si>
  <si>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</si>
  <si>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</si>
  <si>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</si>
  <si>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</si>
  <si>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</si>
  <si>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</si>
  <si>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</si>
  <si>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</si>
  <si>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</si>
  <si>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</si>
  <si>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</si>
  <si>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</si>
  <si>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</si>
  <si>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</si>
  <si>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</si>
  <si>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</si>
  <si>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</si>
  <si>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</si>
  <si>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</si>
  <si>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</si>
  <si>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</si>
  <si>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</si>
  <si>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</si>
  <si>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</si>
  <si>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</si>
  <si>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</si>
  <si>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</si>
  <si>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</si>
  <si>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</si>
  <si>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</si>
  <si>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</si>
  <si>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</si>
  <si>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</si>
  <si>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</si>
  <si>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</si>
  <si>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</si>
  <si>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</si>
  <si>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</si>
  <si>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</si>
  <si>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</si>
  <si>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</si>
  <si>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</si>
  <si>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</si>
  <si>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</si>
  <si>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</si>
  <si>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</si>
  <si>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</si>
  <si>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</si>
  <si>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</si>
  <si>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</si>
  <si>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</si>
  <si>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</si>
  <si>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</si>
  <si>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</si>
  <si>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</si>
  <si>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</si>
  <si>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</si>
  <si>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</si>
  <si>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</si>
  <si>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</si>
  <si>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</si>
  <si>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</si>
  <si>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</si>
  <si>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</si>
  <si>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</si>
  <si>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</si>
  <si>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</si>
  <si>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</si>
  <si>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</si>
  <si>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</si>
  <si>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</si>
  <si>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</si>
  <si>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</si>
  <si>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</si>
  <si>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</si>
  <si>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</si>
  <si>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</si>
  <si>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</si>
  <si>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</si>
  <si>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</si>
  <si>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</si>
  <si>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</si>
  <si>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</si>
  <si>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</si>
  <si>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</si>
  <si>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</si>
  <si>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</si>
  <si>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</si>
  <si>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</si>
  <si>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</si>
  <si>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</si>
  <si>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</si>
  <si>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</si>
  <si>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</si>
  <si>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</si>
  <si>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</si>
  <si>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</si>
  <si>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</si>
  <si>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</si>
  <si>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</si>
  <si>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</si>
  <si>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</si>
  <si>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</si>
  <si>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</si>
  <si>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</si>
  <si>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</si>
  <si>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</si>
  <si>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</si>
  <si>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</si>
  <si>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</si>
  <si>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</si>
  <si>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</si>
  <si>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</si>
  <si>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</si>
  <si>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</si>
  <si>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</si>
  <si>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</si>
  <si>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</si>
  <si>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</si>
  <si>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</si>
  <si>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</si>
  <si>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</si>
  <si>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</si>
  <si>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</si>
  <si>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</si>
  <si>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</si>
  <si>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</si>
  <si>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</si>
  <si>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</si>
  <si>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</si>
  <si>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</si>
  <si>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</si>
  <si>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</si>
  <si>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</si>
  <si>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</si>
  <si>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</si>
  <si>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</si>
  <si>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</si>
  <si>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</si>
  <si>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</si>
  <si>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</si>
  <si>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</si>
  <si>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</si>
  <si>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</si>
  <si>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</si>
  <si>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</si>
  <si>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</si>
  <si>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</si>
  <si>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</si>
  <si>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</si>
  <si>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</si>
  <si>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</si>
  <si>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</si>
  <si>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</si>
  <si>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</si>
  <si>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</si>
  <si>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</si>
  <si>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</si>
  <si>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</si>
  <si>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</si>
  <si>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</si>
  <si>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</si>
  <si>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</si>
  <si>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</si>
  <si>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</si>
  <si>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</si>
  <si>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</si>
  <si>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</si>
  <si>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</si>
  <si>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</si>
  <si>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</si>
  <si>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</si>
  <si>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</si>
  <si>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</si>
  <si>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</si>
  <si>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</si>
  <si>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</si>
  <si>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</si>
  <si>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</si>
  <si>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</si>
  <si>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</si>
  <si>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</si>
  <si>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</si>
  <si>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</si>
  <si>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</si>
  <si>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</si>
  <si>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</si>
  <si>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</si>
  <si>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</si>
  <si>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</si>
  <si>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</si>
  <si>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</si>
  <si>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</si>
  <si>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</si>
  <si>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</si>
  <si>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</si>
  <si>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</si>
  <si>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</si>
  <si>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</si>
  <si>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</si>
  <si>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</si>
  <si>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</si>
  <si>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</si>
  <si>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</si>
  <si>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</si>
  <si>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</si>
  <si>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</si>
  <si>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</si>
  <si>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</si>
  <si>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</si>
  <si>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</si>
  <si>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</si>
  <si>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</si>
  <si>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</si>
  <si>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</si>
  <si>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</si>
  <si>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</si>
  <si>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</si>
  <si>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</si>
  <si>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</si>
  <si>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</si>
  <si>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</si>
  <si>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</si>
  <si>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</si>
  <si>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</si>
  <si>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</si>
  <si>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</si>
  <si>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</si>
  <si>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</si>
  <si>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</si>
  <si>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</si>
  <si>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</si>
  <si>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</si>
  <si>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</si>
  <si>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</si>
  <si>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</si>
  <si>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</si>
  <si>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</si>
  <si>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</si>
  <si>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</si>
  <si>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</si>
  <si>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</si>
  <si>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</si>
  <si>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</si>
  <si>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</si>
  <si>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</si>
  <si>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</si>
  <si>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</si>
  <si>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</si>
  <si>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</si>
  <si>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</si>
  <si>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</si>
  <si>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</si>
  <si>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</si>
  <si>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</si>
  <si>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</si>
  <si>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</si>
  <si>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</si>
  <si>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</si>
  <si>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</si>
  <si>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</si>
  <si>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</si>
  <si>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</si>
  <si>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</si>
  <si>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</si>
  <si>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</si>
  <si>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</si>
  <si>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</si>
  <si>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</si>
  <si>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</si>
  <si>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</si>
  <si>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</si>
  <si>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</si>
  <si>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</si>
  <si>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</si>
  <si>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</si>
  <si>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</si>
  <si>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</si>
  <si>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</si>
  <si>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</si>
  <si>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</si>
  <si>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</si>
  <si>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</si>
  <si>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</si>
  <si>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</si>
  <si>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</si>
  <si>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</si>
  <si>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</si>
  <si>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</si>
  <si>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</si>
  <si>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</si>
  <si>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</si>
  <si>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</si>
  <si>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</si>
  <si>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</si>
  <si>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</si>
  <si>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</si>
  <si>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</si>
  <si>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</si>
  <si>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</si>
  <si>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</si>
  <si>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</si>
  <si>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</si>
  <si>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</si>
  <si>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</si>
  <si>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</si>
  <si>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</si>
  <si>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</si>
  <si>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</si>
  <si>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</si>
  <si>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</si>
  <si>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</si>
  <si>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</si>
  <si>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</si>
  <si>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</si>
  <si>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</si>
  <si>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</si>
  <si>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</si>
  <si>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</si>
  <si>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</si>
  <si>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</si>
  <si>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</si>
  <si>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</si>
  <si>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</si>
  <si>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</si>
  <si>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</si>
  <si>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</si>
  <si>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</si>
  <si>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</si>
  <si>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</si>
  <si>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</si>
  <si>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</si>
  <si>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</si>
  <si>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</si>
  <si>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</si>
  <si>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</si>
  <si>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</si>
  <si>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</si>
  <si>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</si>
  <si>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</si>
  <si>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</si>
  <si>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</si>
  <si>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</si>
  <si>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</si>
  <si>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</si>
  <si>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</si>
  <si>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</si>
  <si>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</si>
  <si>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</si>
  <si>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</si>
  <si>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</si>
  <si>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</si>
  <si>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</si>
  <si>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</si>
  <si>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</si>
  <si>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</si>
  <si>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</si>
  <si>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</si>
  <si>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</si>
  <si>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</si>
  <si>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</si>
  <si>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</si>
  <si>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</si>
  <si>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</si>
  <si>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</si>
  <si>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</si>
  <si>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</si>
  <si>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</si>
  <si>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</si>
  <si>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</si>
  <si>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</si>
  <si>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</si>
  <si>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</si>
  <si>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</si>
  <si>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</si>
  <si>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</si>
  <si>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</si>
  <si>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</si>
  <si>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</si>
  <si>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</si>
  <si>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</si>
  <si>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</si>
  <si>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</si>
  <si>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</si>
  <si>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</si>
  <si>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</si>
  <si>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</si>
  <si>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</si>
  <si>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</si>
  <si>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</si>
  <si>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</si>
  <si>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</si>
  <si>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</si>
  <si>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</si>
  <si>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</si>
  <si>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</si>
  <si>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</si>
  <si>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</si>
  <si>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</si>
  <si>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</si>
  <si>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</si>
  <si>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</si>
  <si>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</si>
  <si>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</si>
  <si>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</si>
  <si>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</si>
  <si>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</si>
  <si>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</si>
  <si>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</si>
  <si>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</si>
  <si>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</si>
  <si>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</si>
  <si>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</si>
  <si>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</si>
  <si>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</si>
  <si>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</si>
  <si>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</si>
  <si>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</si>
  <si>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</si>
  <si>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</si>
  <si>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</si>
  <si>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</si>
  <si>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</si>
  <si>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</si>
  <si>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</si>
  <si>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</si>
  <si>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</si>
  <si>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</si>
  <si>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</si>
  <si>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</si>
  <si>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</si>
  <si>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</si>
  <si>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</si>
  <si>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</si>
  <si>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</si>
  <si>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</si>
  <si>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</si>
  <si>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</si>
  <si>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</si>
  <si>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</si>
  <si>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</si>
  <si>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</si>
  <si>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</si>
  <si>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</si>
  <si>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</si>
  <si>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</si>
  <si>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</si>
  <si>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</si>
  <si>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</si>
  <si>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</si>
  <si>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</si>
  <si>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</si>
  <si>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</si>
  <si>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</si>
  <si>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</si>
  <si>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</si>
  <si>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</si>
  <si>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</si>
  <si>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</si>
  <si>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</si>
  <si>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</si>
  <si>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</si>
  <si>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</si>
  <si>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</si>
  <si>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</si>
  <si>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</si>
  <si>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</si>
  <si>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</si>
  <si>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</si>
  <si>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</si>
  <si>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</si>
  <si>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</si>
  <si>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</si>
  <si>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</si>
  <si>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</si>
  <si>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</si>
  <si>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</si>
  <si>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</si>
  <si>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</si>
  <si>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</si>
  <si>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</si>
  <si>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</si>
  <si>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</si>
  <si>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</si>
  <si>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</si>
  <si>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</si>
  <si>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</si>
  <si>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</si>
  <si>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</si>
  <si>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</si>
  <si>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</si>
  <si>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</si>
  <si>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</si>
  <si>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</si>
  <si>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</si>
  <si>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</si>
  <si>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</si>
  <si>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</si>
  <si>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</si>
  <si>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</si>
  <si>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</si>
  <si>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</si>
  <si>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</si>
  <si>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</si>
  <si>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</si>
  <si>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</si>
  <si>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</si>
  <si>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</si>
  <si>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</si>
  <si>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</si>
  <si>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</si>
  <si>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</si>
  <si>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</si>
  <si>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</si>
  <si>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</si>
  <si>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</si>
  <si>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</si>
  <si>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</si>
  <si>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</si>
  <si>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</si>
  <si>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</si>
  <si>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</si>
  <si>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</si>
  <si>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</si>
  <si>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</si>
  <si>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</si>
  <si>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</si>
  <si>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</si>
  <si>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</si>
  <si>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</si>
  <si>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</si>
  <si>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</si>
  <si>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</si>
  <si>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</si>
  <si>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</si>
  <si>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</si>
  <si>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</si>
  <si>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</si>
  <si>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</si>
  <si>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</si>
  <si>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</si>
  <si>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</si>
  <si>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</si>
  <si>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</si>
  <si>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</si>
  <si>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</si>
  <si>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</si>
  <si>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</si>
  <si>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</si>
  <si>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</si>
  <si>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</si>
  <si>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</si>
  <si>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</si>
  <si>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</si>
  <si>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</si>
  <si>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</si>
  <si>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</si>
  <si>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</si>
  <si>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</si>
  <si>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</si>
  <si>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</si>
  <si>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</si>
  <si>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</si>
  <si>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</si>
  <si>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</si>
  <si>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</si>
  <si>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</si>
  <si>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</si>
  <si>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</si>
  <si>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</si>
  <si>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</si>
  <si>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</si>
  <si>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</si>
  <si>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</si>
  <si>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</si>
  <si>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</si>
  <si>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</si>
  <si>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</si>
  <si>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</si>
  <si>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</si>
  <si>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</si>
  <si>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</si>
  <si>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</si>
  <si>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</si>
  <si>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</si>
  <si>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</si>
  <si>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</si>
  <si>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</si>
  <si>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</si>
  <si>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</si>
  <si>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</si>
  <si>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</si>
  <si>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</si>
  <si>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</si>
  <si>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</si>
  <si>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</si>
  <si>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</si>
  <si>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</si>
  <si>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</si>
  <si>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</si>
  <si>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</si>
  <si>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</si>
  <si>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</si>
  <si>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</si>
  <si>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</si>
  <si>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</si>
  <si>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</si>
  <si>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</si>
  <si>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</si>
  <si>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</si>
  <si>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</si>
  <si>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</si>
  <si>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</si>
  <si>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</si>
  <si>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</si>
  <si>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</si>
  <si>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</si>
  <si>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</si>
  <si>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</si>
  <si>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</si>
  <si>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</si>
  <si>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</si>
  <si>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</si>
  <si>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</si>
  <si>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</si>
  <si>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</si>
  <si>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</si>
  <si>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</si>
  <si>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</si>
  <si>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</si>
  <si>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</si>
  <si>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</si>
  <si>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</si>
  <si>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</si>
  <si>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</si>
  <si>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</si>
  <si>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</si>
  <si>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</si>
  <si>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</si>
  <si>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</si>
  <si>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</si>
  <si>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</si>
  <si>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</si>
  <si>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</si>
  <si>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</si>
  <si>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</si>
  <si>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</si>
  <si>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</si>
  <si>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</si>
  <si>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</si>
  <si>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</si>
  <si>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</si>
  <si>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</si>
  <si>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</si>
  <si>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</si>
  <si>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</si>
  <si>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</si>
  <si>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</si>
  <si>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</si>
  <si>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</si>
  <si>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</si>
  <si>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</si>
  <si>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</si>
  <si>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</si>
  <si>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</si>
  <si>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</si>
  <si>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</si>
  <si>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</si>
  <si>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</si>
  <si>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</si>
  <si>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</si>
  <si>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</si>
  <si>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</si>
  <si>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</si>
  <si>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</si>
  <si>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</si>
  <si>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</si>
  <si>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</si>
  <si>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</si>
  <si>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</si>
  <si>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</si>
  <si>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</si>
  <si>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</si>
  <si>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</si>
  <si>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</si>
  <si>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</si>
  <si>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</si>
  <si>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</si>
  <si>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</si>
  <si>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</si>
  <si>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</si>
  <si>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</si>
  <si>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</si>
  <si>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</si>
  <si>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</si>
  <si>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</si>
  <si>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</si>
  <si>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</si>
  <si>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</si>
  <si>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</si>
  <si>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</si>
  <si>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</si>
  <si>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</si>
  <si>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</si>
  <si>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</si>
  <si>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</si>
  <si>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</si>
  <si>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</si>
  <si>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</si>
  <si>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</si>
  <si>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</si>
  <si>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</si>
  <si>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</si>
  <si>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</si>
  <si>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</si>
  <si>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</si>
  <si>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</si>
  <si>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</si>
  <si>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</si>
  <si>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</si>
  <si>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</si>
  <si>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</si>
  <si>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</si>
  <si>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</si>
  <si>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</si>
  <si>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</si>
  <si>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</si>
  <si>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</si>
  <si>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</si>
  <si>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</si>
  <si>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</si>
  <si>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</si>
  <si>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</si>
  <si>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</si>
  <si>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</si>
  <si>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</si>
  <si>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</si>
  <si>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</si>
  <si>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</si>
  <si>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</si>
  <si>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</si>
  <si>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</si>
  <si>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</si>
  <si>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</si>
  <si>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</si>
  <si>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</si>
  <si>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</si>
  <si>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</si>
  <si>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</si>
  <si>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</si>
  <si>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</si>
  <si>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</si>
  <si>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</si>
  <si>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</si>
  <si>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</si>
  <si>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</si>
  <si>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</si>
  <si>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</si>
  <si>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</si>
  <si>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</si>
  <si>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</si>
  <si>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</si>
  <si>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</si>
  <si>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</si>
  <si>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</si>
  <si>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</si>
  <si>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</si>
  <si>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</si>
  <si>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</si>
  <si>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</si>
  <si>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</si>
  <si>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</si>
  <si>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</si>
  <si>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</si>
  <si>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</si>
  <si>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</si>
  <si>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</si>
  <si>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</si>
  <si>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</si>
  <si>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</si>
  <si>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</si>
  <si>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</si>
  <si>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</si>
  <si>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</si>
  <si>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</si>
  <si>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</si>
  <si>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</si>
  <si>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</si>
  <si>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</si>
  <si>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</si>
  <si>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</si>
  <si>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</si>
  <si>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</si>
  <si>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</si>
  <si>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</si>
  <si>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</si>
  <si>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</si>
  <si>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</si>
  <si>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</si>
  <si>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</si>
  <si>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</si>
  <si>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</si>
  <si>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</si>
  <si>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</si>
  <si>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</si>
  <si>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</si>
  <si>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</si>
  <si>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</si>
  <si>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</si>
  <si>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</si>
  <si>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</si>
  <si>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</si>
  <si>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</si>
  <si>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</si>
  <si>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</si>
  <si>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</si>
  <si>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</si>
  <si>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</si>
  <si>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</si>
  <si>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</si>
  <si>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</si>
  <si>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</si>
  <si>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</si>
  <si>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</si>
  <si>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</si>
  <si>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</si>
  <si>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</si>
  <si>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</si>
  <si>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</si>
  <si>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</si>
  <si>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</si>
  <si>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</si>
  <si>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</si>
  <si>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</si>
  <si>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</si>
  <si>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</si>
  <si>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</si>
  <si>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</si>
  <si>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</si>
  <si>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</si>
  <si>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</si>
  <si>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</si>
  <si>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</si>
  <si>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</si>
  <si>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</si>
  <si>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</si>
  <si>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</si>
  <si>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</si>
  <si>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</si>
  <si>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</si>
  <si>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</si>
  <si>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</si>
  <si>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</si>
  <si>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</si>
  <si>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</si>
  <si>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</si>
  <si>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</si>
  <si>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</si>
  <si>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</si>
  <si>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</si>
  <si>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</si>
  <si>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</si>
  <si>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</si>
  <si>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</si>
  <si>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</si>
  <si>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</si>
  <si>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</si>
  <si>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</si>
  <si>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</si>
  <si>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</si>
  <si>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</si>
  <si>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</si>
  <si>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</si>
  <si>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</si>
  <si>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</si>
  <si>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</si>
  <si>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</si>
  <si>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</si>
  <si>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</si>
  <si>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</si>
  <si>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</si>
  <si>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</si>
  <si>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</si>
  <si>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</si>
  <si>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</si>
  <si>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</si>
  <si>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</si>
  <si>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</si>
  <si>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</si>
  <si>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</si>
  <si>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</si>
  <si>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</si>
  <si>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</si>
  <si>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</si>
  <si>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</si>
  <si>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</si>
  <si>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</si>
  <si>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</si>
  <si>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</si>
  <si>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</si>
  <si>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</si>
  <si>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</si>
  <si>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</si>
  <si>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</si>
  <si>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</si>
  <si>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</si>
  <si>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</si>
  <si>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</si>
  <si>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</si>
  <si>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</si>
  <si>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</si>
  <si>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</si>
  <si>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</si>
  <si>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</si>
  <si>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</si>
  <si>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</si>
  <si>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</si>
  <si>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</si>
  <si>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</si>
  <si>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</si>
  <si>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</si>
  <si>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</si>
  <si>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</si>
  <si>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</si>
  <si>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</si>
  <si>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</si>
  <si>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</si>
  <si>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</si>
  <si>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</si>
  <si>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</si>
  <si>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</si>
  <si>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</si>
  <si>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</si>
  <si>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</si>
  <si>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</si>
  <si>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</si>
  <si>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</si>
  <si>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</si>
  <si>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</si>
  <si>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</si>
  <si>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</si>
  <si>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</si>
  <si>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</si>
  <si>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</si>
  <si>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</si>
  <si>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</si>
  <si>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</si>
  <si>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</si>
  <si>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</si>
  <si>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</si>
  <si>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</si>
  <si>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</si>
  <si>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</si>
  <si>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</si>
  <si>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</si>
  <si>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</si>
  <si>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</si>
  <si>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</si>
  <si>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</si>
  <si>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</si>
  <si>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</si>
  <si>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</si>
  <si>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</si>
  <si>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</si>
  <si>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</si>
  <si>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</si>
  <si>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</si>
  <si>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</si>
  <si>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</si>
  <si>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</si>
  <si>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</si>
  <si>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</si>
  <si>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</si>
  <si>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</si>
  <si>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</si>
  <si>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</si>
  <si>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</si>
  <si>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</si>
  <si>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</si>
  <si>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</si>
  <si>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</si>
  <si>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</si>
  <si>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</si>
  <si>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</si>
  <si>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</si>
  <si>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</si>
  <si>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</si>
  <si>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</si>
  <si>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</si>
  <si>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</si>
  <si>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</si>
  <si>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</si>
  <si>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</si>
  <si>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</si>
  <si>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</si>
  <si>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</si>
  <si>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</si>
  <si>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</si>
  <si>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</si>
  <si>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</si>
  <si>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</si>
  <si>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</si>
  <si>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</si>
  <si>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</si>
  <si>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</si>
  <si>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</si>
  <si>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</si>
  <si>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</si>
  <si>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</si>
  <si>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</si>
  <si>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</si>
  <si>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</si>
  <si>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</si>
  <si>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</si>
  <si>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</si>
  <si>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</si>
  <si>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</si>
  <si>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</si>
  <si>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</si>
  <si>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</si>
  <si>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</si>
  <si>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</si>
  <si>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</si>
  <si>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</si>
  <si>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</si>
  <si>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</si>
  <si>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</si>
  <si>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</si>
  <si>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</si>
  <si>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</si>
  <si>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</si>
  <si>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</si>
  <si>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</si>
  <si>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</si>
  <si>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</si>
  <si>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</si>
  <si>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</si>
  <si>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</si>
  <si>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</si>
  <si>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</si>
  <si>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</si>
  <si>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</si>
  <si>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</si>
  <si>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</si>
  <si>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</si>
  <si>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</si>
  <si>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</si>
  <si>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</si>
  <si>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</si>
  <si>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</si>
  <si>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</si>
  <si>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</si>
  <si>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</si>
  <si>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</si>
  <si>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</si>
  <si>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</si>
  <si>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</si>
  <si>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</si>
  <si>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</si>
  <si>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</si>
  <si>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</si>
  <si>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</si>
  <si>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</si>
  <si>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</si>
  <si>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</si>
  <si>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</si>
  <si>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</si>
  <si>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</si>
  <si>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</si>
  <si>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</si>
  <si>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</si>
  <si>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</si>
  <si>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</si>
  <si>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</si>
  <si>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</si>
  <si>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</si>
  <si>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</si>
  <si>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</si>
  <si>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</si>
  <si>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</si>
  <si>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</si>
  <si>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</si>
  <si>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</si>
  <si>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</si>
  <si>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</si>
  <si>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</si>
  <si>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</si>
  <si>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</si>
  <si>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</si>
  <si>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</si>
  <si>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</si>
  <si>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</si>
  <si>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</si>
  <si>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</si>
  <si>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</si>
  <si>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</si>
  <si>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</si>
  <si>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</si>
  <si>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</si>
  <si>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</si>
  <si>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</si>
  <si>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</si>
  <si>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</si>
  <si>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</si>
  <si>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</si>
  <si>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</si>
  <si>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</si>
  <si>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</si>
  <si>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</si>
  <si>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</si>
  <si>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</si>
  <si>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</si>
  <si>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</si>
  <si>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</si>
  <si>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</si>
  <si>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</si>
  <si>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</si>
  <si>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</si>
  <si>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</si>
  <si>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</si>
  <si>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</si>
  <si>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</si>
  <si>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</si>
  <si>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</si>
  <si>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</si>
  <si>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</si>
  <si>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</si>
  <si>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</si>
  <si>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</si>
  <si>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</si>
  <si>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</si>
  <si>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</si>
  <si>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</si>
  <si>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</si>
  <si>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</si>
  <si>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</si>
  <si>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</si>
  <si>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</si>
  <si>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</si>
  <si>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</si>
  <si>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</si>
  <si>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</si>
  <si>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</si>
  <si>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</si>
  <si>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</si>
  <si>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</si>
  <si>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</si>
  <si>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</si>
  <si>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</si>
  <si>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</si>
  <si>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</si>
  <si>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</si>
  <si>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</si>
  <si>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</si>
  <si>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</si>
  <si>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</si>
  <si>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</si>
  <si>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</si>
  <si>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</si>
  <si>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</si>
  <si>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</si>
  <si>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</si>
  <si>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</si>
  <si>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</si>
  <si>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</si>
  <si>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</si>
  <si>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</si>
  <si>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</si>
  <si>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</si>
  <si>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</si>
  <si>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</si>
  <si>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</si>
  <si>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</si>
  <si>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</si>
  <si>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</si>
  <si>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</si>
  <si>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</si>
  <si>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</si>
  <si>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</si>
  <si>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</si>
  <si>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</si>
  <si>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</si>
  <si>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</si>
  <si>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</si>
  <si>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</si>
  <si>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</si>
  <si>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</si>
  <si>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</si>
  <si>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</si>
  <si>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</si>
  <si>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</si>
  <si>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</si>
  <si>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</si>
  <si>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</si>
  <si>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</si>
  <si>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</si>
  <si>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</si>
  <si>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</si>
  <si>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</si>
  <si>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</si>
  <si>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</si>
  <si>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</si>
  <si>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</si>
  <si>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</si>
  <si>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</si>
  <si>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</si>
  <si>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</si>
  <si>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</si>
  <si>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</si>
  <si>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</si>
  <si>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</si>
  <si>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</si>
  <si>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</si>
  <si>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</si>
  <si>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</si>
  <si>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</si>
  <si>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</si>
  <si>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</si>
  <si>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</si>
  <si>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</si>
  <si>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</si>
  <si>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</si>
  <si>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</si>
  <si>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</si>
  <si>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</si>
  <si>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</si>
  <si>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</si>
  <si>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</si>
  <si>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</si>
  <si>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</si>
  <si>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</si>
  <si>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</si>
  <si>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</si>
  <si>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</si>
  <si>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</si>
  <si>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</si>
  <si>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</si>
  <si>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</si>
  <si>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</si>
  <si>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</si>
  <si>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</si>
  <si>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</si>
  <si>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</si>
  <si>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</si>
  <si>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</si>
  <si>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</si>
  <si>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</si>
  <si>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</si>
  <si>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</si>
  <si>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</si>
  <si>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</si>
  <si>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</si>
  <si>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</si>
  <si>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</si>
  <si>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</si>
  <si>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</si>
  <si>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</si>
  <si>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</si>
  <si>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</si>
  <si>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</si>
  <si>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</si>
  <si>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</si>
  <si>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</si>
  <si>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</si>
  <si>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</si>
  <si>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</si>
  <si>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</si>
  <si>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</si>
  <si>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</si>
  <si>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</si>
  <si>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</si>
  <si>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</si>
  <si>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</si>
  <si>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</si>
  <si>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</si>
  <si>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</si>
  <si>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</si>
  <si>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</si>
  <si>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</si>
  <si>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</si>
  <si>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</si>
  <si>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</si>
  <si>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</si>
  <si>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</si>
  <si>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</si>
  <si>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</si>
  <si>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</si>
  <si>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</si>
  <si>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</si>
  <si>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</si>
  <si>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</si>
  <si>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</si>
  <si>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</si>
  <si>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</si>
  <si>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</si>
  <si>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</si>
  <si>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</si>
  <si>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</si>
  <si>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</si>
  <si>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</si>
  <si>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</si>
  <si>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</si>
  <si>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</si>
  <si>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</si>
  <si>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</si>
  <si>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</si>
  <si>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</si>
  <si>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</si>
  <si>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</si>
  <si>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</si>
  <si>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</si>
  <si>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</si>
  <si>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</si>
  <si>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</si>
  <si>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</si>
  <si>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</si>
  <si>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</si>
  <si>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</si>
  <si>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</si>
  <si>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</si>
  <si>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</si>
  <si>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</si>
  <si>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</si>
  <si>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</si>
  <si>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</si>
  <si>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</si>
  <si>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</si>
  <si>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</si>
  <si>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</si>
  <si>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</si>
  <si>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</si>
  <si>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</si>
  <si>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</si>
  <si>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</si>
  <si>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</si>
  <si>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</si>
  <si>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</si>
  <si>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</si>
  <si>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</si>
  <si>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</si>
  <si>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</si>
  <si>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</si>
  <si>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</si>
  <si>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</si>
  <si>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</si>
  <si>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</si>
  <si>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</si>
  <si>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</si>
  <si>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</si>
  <si>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</si>
  <si>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</si>
  <si>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</si>
  <si>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</si>
  <si>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</si>
  <si>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</si>
  <si>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</si>
  <si>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</si>
  <si>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</si>
  <si>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</si>
  <si>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</si>
  <si>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</si>
  <si>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</si>
  <si>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</si>
  <si>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</si>
  <si>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</si>
  <si>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</si>
  <si>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</si>
  <si>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</si>
  <si>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</si>
  <si>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</si>
  <si>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</si>
  <si>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</si>
  <si>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</si>
  <si>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</si>
  <si>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</si>
  <si>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</si>
  <si>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</si>
  <si>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</si>
  <si>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</si>
  <si>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</si>
  <si>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</si>
  <si>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</si>
  <si>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</si>
  <si>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</si>
  <si>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</si>
  <si>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</si>
  <si>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</si>
  <si>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</si>
  <si>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</si>
  <si>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</si>
  <si>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</si>
  <si>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</si>
  <si>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</si>
  <si>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</si>
  <si>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</si>
  <si>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</si>
  <si>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</si>
  <si>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</si>
  <si>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</si>
  <si>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</si>
  <si>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</si>
  <si>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</si>
  <si>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</si>
  <si>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</si>
  <si>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</si>
  <si>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</si>
  <si>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</si>
  <si>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</si>
  <si>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</si>
  <si>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</si>
  <si>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</si>
  <si>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</si>
  <si>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</si>
  <si>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</si>
  <si>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</si>
  <si>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</si>
  <si>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</si>
  <si>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</si>
  <si>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</si>
  <si>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</si>
  <si>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</si>
  <si>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</si>
  <si>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</si>
  <si>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</si>
  <si>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</si>
  <si>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</si>
  <si>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</si>
  <si>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</si>
  <si>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</si>
  <si>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</si>
  <si>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</si>
  <si>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</si>
  <si>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</si>
  <si>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</si>
  <si>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</si>
  <si>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</si>
  <si>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</si>
  <si>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</si>
  <si>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</si>
  <si>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</si>
  <si>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</si>
  <si>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</si>
  <si>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</si>
  <si>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</si>
  <si>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</si>
  <si>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</si>
  <si>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</si>
  <si>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</si>
  <si>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</si>
  <si>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</si>
  <si>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</si>
  <si>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</si>
  <si>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</si>
  <si>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</si>
  <si>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</si>
  <si>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</si>
  <si>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</si>
  <si>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</si>
  <si>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</si>
  <si>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</si>
  <si>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</si>
  <si>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</si>
  <si>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</si>
  <si>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</si>
  <si>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</si>
  <si>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</si>
  <si>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</si>
  <si>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</si>
  <si>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</si>
  <si>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</si>
  <si>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</si>
  <si>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</si>
  <si>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</si>
  <si>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</si>
  <si>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</si>
  <si>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</si>
  <si>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</si>
  <si>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</si>
  <si>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</si>
  <si>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</si>
  <si>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</si>
  <si>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</si>
  <si>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</si>
  <si>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</si>
  <si>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</si>
  <si>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</si>
  <si>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</si>
  <si>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</si>
  <si>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</si>
  <si>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</si>
  <si>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</si>
  <si>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</si>
  <si>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</si>
  <si>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</si>
  <si>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</si>
  <si>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</si>
  <si>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</si>
  <si>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</si>
  <si>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</si>
  <si>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</si>
  <si>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</si>
  <si>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</si>
  <si>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</si>
  <si>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</si>
  <si>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</si>
  <si>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</si>
  <si>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</si>
  <si>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</si>
  <si>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</si>
  <si>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</si>
  <si>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</si>
  <si>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</si>
  <si>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</si>
  <si>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</si>
  <si>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</si>
  <si>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</si>
  <si>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</si>
  <si>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</si>
  <si>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</si>
  <si>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</si>
  <si>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</si>
  <si>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</si>
  <si>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</si>
  <si>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</si>
  <si>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</si>
  <si>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</si>
  <si>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</si>
  <si>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</si>
  <si>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</si>
  <si>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</si>
  <si>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</si>
  <si>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</si>
  <si>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</si>
  <si>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</si>
  <si>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</si>
  <si>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</si>
  <si>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</si>
  <si>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</si>
  <si>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</si>
  <si>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</si>
  <si>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</si>
  <si>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</si>
  <si>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</si>
  <si>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</si>
  <si>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</si>
  <si>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</si>
  <si>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</si>
  <si>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</si>
  <si>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</si>
  <si>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</si>
  <si>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</si>
  <si>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</si>
  <si>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</si>
  <si>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</si>
  <si>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</si>
  <si>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</si>
  <si>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</si>
  <si>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</si>
  <si>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</si>
  <si>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</si>
  <si>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</si>
  <si>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</si>
  <si>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</si>
  <si>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</si>
  <si>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</si>
  <si>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</si>
  <si>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</si>
  <si>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</si>
  <si>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</si>
  <si>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</si>
  <si>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</si>
  <si>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</si>
  <si>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</si>
  <si>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</si>
  <si>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</si>
  <si>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</si>
  <si>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</si>
  <si>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</si>
  <si>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</si>
  <si>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</si>
  <si>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</si>
  <si>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</si>
  <si>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</si>
  <si>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</si>
  <si>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</si>
  <si>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</si>
  <si>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</si>
  <si>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</si>
  <si>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</si>
  <si>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</si>
  <si>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</si>
  <si>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</si>
  <si>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</si>
  <si>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</si>
  <si>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</si>
  <si>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</si>
  <si>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</si>
  <si>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</si>
  <si>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</si>
  <si>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</si>
  <si>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</si>
  <si>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</si>
  <si>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</si>
  <si>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</si>
  <si>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</si>
  <si>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</si>
  <si>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</si>
  <si>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</si>
  <si>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</si>
  <si>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</si>
  <si>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</si>
  <si>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</si>
  <si>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</si>
  <si>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</si>
  <si>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</si>
  <si>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</si>
  <si>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</si>
  <si>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</si>
  <si>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</si>
  <si>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</si>
  <si>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</si>
  <si>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</si>
  <si>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</si>
  <si>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</si>
  <si>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</si>
  <si>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</si>
  <si>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</si>
  <si>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</si>
  <si>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</si>
  <si>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</si>
  <si>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</si>
  <si>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</si>
  <si>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</si>
  <si>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</si>
  <si>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</si>
  <si>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</si>
  <si>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</si>
  <si>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</si>
  <si>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</si>
  <si>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</si>
  <si>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</si>
  <si>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</si>
  <si>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</si>
  <si>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</si>
  <si>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</si>
  <si>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</si>
  <si>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</si>
  <si>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</si>
  <si>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</si>
  <si>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</si>
  <si>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</si>
  <si>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</si>
  <si>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</si>
  <si>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</si>
  <si>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</si>
  <si>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</si>
  <si>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</si>
  <si>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</si>
  <si>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</si>
  <si>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</si>
  <si>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</si>
  <si>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</si>
  <si>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</si>
  <si>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</si>
  <si>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</si>
  <si>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</si>
  <si>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</si>
  <si>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</si>
  <si>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</si>
  <si>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</si>
  <si>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</si>
  <si>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</si>
  <si>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</si>
  <si>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</si>
  <si>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</si>
  <si>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</si>
  <si>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</si>
  <si>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</si>
  <si>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</si>
  <si>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</si>
  <si>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</si>
  <si>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</si>
  <si>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</si>
  <si>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</si>
  <si>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</si>
  <si>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</si>
  <si>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</si>
  <si>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</si>
  <si>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</si>
  <si>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</si>
  <si>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</si>
  <si>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</si>
  <si>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</si>
  <si>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</si>
  <si>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</si>
  <si>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</si>
  <si>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</si>
  <si>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</si>
  <si>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</si>
  <si>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</si>
  <si>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</si>
  <si>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</si>
  <si>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</si>
  <si>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</si>
  <si>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</si>
  <si>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</si>
  <si>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</si>
  <si>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</si>
  <si>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</si>
  <si>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</si>
  <si>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</si>
  <si>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</si>
  <si>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</si>
  <si>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</si>
  <si>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</si>
  <si>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</si>
  <si>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</si>
  <si>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</si>
  <si>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</si>
  <si>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</si>
  <si>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</si>
  <si>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</si>
  <si>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</si>
  <si>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</si>
  <si>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</si>
  <si>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</si>
  <si>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</si>
  <si>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</si>
  <si>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</si>
  <si>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</si>
  <si>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</si>
  <si>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</si>
  <si>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</si>
  <si>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</si>
  <si>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</si>
  <si>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</si>
  <si>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</si>
  <si>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</si>
  <si>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</si>
  <si>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</si>
  <si>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</si>
  <si>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</si>
  <si>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</si>
  <si>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</si>
  <si>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</si>
  <si>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</si>
  <si>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</si>
  <si>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</si>
  <si>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</si>
  <si>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</si>
  <si>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</si>
  <si>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</si>
  <si>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</si>
  <si>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</si>
  <si>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</si>
  <si>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</si>
  <si>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</si>
  <si>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</si>
  <si>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</si>
  <si>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</si>
  <si>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</si>
  <si>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</si>
  <si>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</si>
  <si>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</si>
  <si>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</si>
  <si>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</si>
  <si>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</si>
  <si>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</si>
  <si>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</si>
  <si>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</si>
  <si>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</si>
  <si>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</si>
  <si>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</si>
  <si>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</si>
  <si>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</si>
  <si>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</si>
  <si>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</si>
  <si>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</si>
  <si>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</si>
  <si>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</si>
  <si>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</si>
  <si>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</si>
  <si>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</si>
  <si>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</si>
  <si>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</si>
  <si>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</si>
  <si>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</si>
  <si>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</si>
  <si>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</si>
  <si>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</si>
  <si>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</si>
  <si>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</si>
  <si>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</si>
  <si>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</si>
  <si>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</si>
  <si>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</si>
  <si>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</si>
  <si>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</si>
  <si>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</si>
  <si>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</si>
  <si>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</si>
  <si>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</si>
  <si>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</si>
  <si>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</si>
  <si>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</si>
  <si>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</si>
  <si>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</si>
  <si>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</si>
  <si>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</si>
  <si>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</si>
  <si>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</si>
  <si>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</si>
  <si>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</si>
  <si>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</si>
  <si>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</si>
  <si>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</si>
  <si>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</si>
  <si>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</si>
  <si>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</si>
  <si>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</si>
  <si>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</si>
  <si>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</si>
  <si>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</si>
  <si>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</si>
  <si>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</si>
  <si>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</si>
  <si>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</si>
  <si>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</si>
  <si>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</si>
  <si>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</si>
  <si>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</si>
  <si>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</si>
  <si>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</si>
  <si>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</si>
  <si>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</si>
  <si>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</si>
  <si>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</si>
  <si>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</si>
  <si>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</si>
  <si>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</si>
  <si>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</si>
  <si>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</si>
  <si>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</si>
  <si>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</si>
  <si>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</si>
  <si>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</si>
  <si>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</si>
  <si>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</si>
  <si>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</si>
  <si>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</si>
  <si>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</si>
  <si>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</si>
  <si>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</si>
  <si>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</si>
  <si>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</si>
  <si>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</si>
  <si>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</si>
  <si>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</si>
  <si>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</si>
  <si>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</si>
  <si>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</si>
  <si>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</si>
  <si>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</si>
  <si>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</si>
  <si>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</si>
  <si>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</si>
  <si>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</si>
  <si>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</si>
  <si>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</si>
  <si>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</si>
  <si>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</si>
  <si>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</si>
  <si>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</si>
  <si>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</si>
  <si>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</si>
  <si>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</si>
  <si>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</si>
  <si>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</si>
  <si>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</si>
  <si>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</si>
  <si>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</si>
  <si>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</si>
  <si>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</si>
  <si>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</si>
  <si>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</si>
  <si>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</si>
  <si>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</si>
  <si>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</si>
  <si>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</si>
  <si>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</si>
  <si>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</si>
  <si>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</si>
  <si>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</si>
  <si>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</si>
  <si>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</si>
  <si>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</si>
  <si>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</si>
  <si>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</si>
  <si>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</si>
  <si>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</si>
  <si>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</si>
  <si>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</si>
  <si>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</si>
  <si>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</si>
  <si>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</si>
  <si>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</si>
  <si>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</si>
  <si>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</si>
  <si>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</si>
  <si>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</si>
  <si>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</si>
  <si>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</si>
  <si>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</si>
  <si>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</si>
  <si>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</si>
  <si>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</si>
  <si>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</si>
  <si>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</si>
  <si>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</si>
  <si>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</si>
  <si>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</si>
  <si>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</si>
  <si>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</si>
  <si>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</si>
  <si>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</si>
  <si>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</si>
  <si>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</si>
  <si>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</si>
  <si>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</si>
  <si>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</si>
  <si>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</si>
  <si>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</si>
  <si>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</si>
  <si>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</si>
  <si>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</si>
  <si>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</si>
  <si>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</si>
  <si>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</si>
  <si>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</si>
  <si>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</si>
  <si>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</si>
  <si>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</si>
  <si>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</si>
  <si>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</si>
  <si>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</si>
  <si>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</si>
  <si>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</si>
  <si>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</si>
  <si>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</si>
  <si>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</si>
  <si>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</si>
  <si>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</si>
  <si>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</si>
  <si>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</si>
  <si>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</si>
  <si>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</si>
  <si>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</si>
  <si>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</si>
  <si>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</si>
  <si>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</si>
  <si>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</si>
  <si>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</si>
  <si>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</si>
  <si>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</si>
  <si>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</si>
  <si>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</si>
  <si>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</si>
  <si>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</si>
  <si>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</si>
  <si>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</si>
  <si>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</si>
  <si>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</si>
  <si>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</si>
  <si>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</si>
  <si>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</si>
  <si>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</si>
  <si>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</si>
  <si>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</si>
  <si>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</si>
  <si>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</si>
  <si>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</si>
  <si>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</si>
  <si>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</si>
  <si>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</si>
  <si>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</si>
  <si>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</si>
  <si>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</si>
  <si>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</si>
  <si>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</si>
  <si>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</si>
  <si>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</si>
  <si>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</si>
  <si>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</si>
  <si>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</si>
  <si>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</si>
  <si>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</si>
  <si>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</si>
  <si>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</si>
  <si>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</si>
  <si>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</si>
  <si>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</si>
  <si>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</si>
  <si>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</si>
  <si>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</si>
  <si>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</si>
  <si>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</si>
  <si>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</si>
  <si>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</si>
  <si>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</si>
  <si>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</si>
  <si>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</si>
  <si>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</si>
  <si>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</si>
  <si>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</si>
  <si>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</si>
  <si>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</si>
  <si>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</si>
  <si>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</si>
  <si>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</si>
  <si>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</si>
  <si>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</si>
  <si>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</si>
  <si>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</si>
  <si>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</si>
  <si>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</si>
  <si>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</si>
  <si>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</si>
  <si>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</si>
  <si>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</si>
  <si>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</si>
  <si>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</si>
  <si>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</si>
  <si>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</si>
  <si>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</si>
  <si>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</si>
  <si>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</si>
  <si>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</si>
  <si>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</si>
  <si>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</si>
  <si>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</si>
  <si>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</si>
  <si>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</si>
  <si>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</si>
  <si>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</si>
  <si>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</si>
  <si>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</si>
  <si>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</si>
  <si>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</si>
  <si>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</si>
  <si>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</si>
  <si>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</si>
  <si>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</si>
  <si>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</si>
  <si>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</si>
  <si>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</si>
  <si>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</si>
  <si>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</si>
  <si>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</si>
  <si>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</si>
  <si>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</si>
  <si>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</si>
  <si>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</si>
  <si>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</si>
  <si>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</si>
  <si>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</si>
  <si>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</si>
  <si>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</si>
  <si>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</si>
  <si>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</si>
  <si>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</si>
  <si>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</si>
  <si>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</si>
  <si>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</si>
  <si>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</si>
  <si>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</si>
  <si>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</si>
  <si>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</si>
  <si>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</si>
  <si>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</si>
  <si>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</si>
  <si>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</si>
  <si>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</si>
  <si>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</si>
  <si>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</si>
  <si>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</si>
  <si>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</si>
  <si>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</si>
  <si>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</si>
  <si>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</si>
  <si>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</si>
  <si>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</si>
  <si>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</si>
  <si>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</si>
  <si>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</si>
  <si>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</si>
  <si>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</si>
  <si>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</si>
  <si>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</si>
  <si>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</si>
  <si>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</si>
  <si>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</si>
  <si>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</si>
  <si>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</si>
  <si>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</si>
  <si>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</si>
  <si>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</si>
  <si>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</si>
  <si>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</si>
  <si>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</si>
  <si>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</si>
  <si>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</si>
  <si>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</si>
  <si>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</si>
  <si>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</si>
  <si>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</si>
  <si>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</si>
  <si>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</si>
  <si>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</si>
  <si>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</si>
  <si>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</si>
  <si>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</si>
  <si>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</si>
  <si>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</si>
  <si>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</si>
  <si>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</si>
  <si>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</si>
  <si>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</si>
  <si>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</si>
  <si>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</si>
  <si>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</si>
  <si>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</si>
  <si>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</si>
  <si>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</si>
  <si>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</si>
  <si>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</si>
  <si>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</si>
  <si>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</si>
  <si>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</si>
  <si>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</si>
  <si>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</si>
  <si>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</si>
  <si>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</si>
  <si>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</si>
  <si>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</si>
  <si>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</si>
  <si>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</si>
  <si>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</si>
  <si>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</si>
  <si>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</si>
  <si>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</si>
  <si>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</si>
  <si>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</si>
  <si>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</si>
  <si>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</si>
  <si>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</si>
  <si>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</si>
  <si>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</si>
  <si>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</si>
  <si>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</si>
  <si>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</si>
  <si>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</si>
  <si>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</si>
  <si>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</si>
  <si>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</si>
  <si>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</si>
  <si>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</si>
  <si>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</si>
  <si>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</si>
  <si>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</si>
  <si>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</si>
  <si>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</si>
  <si>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</si>
  <si>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</si>
  <si>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</si>
  <si>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</si>
  <si>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</si>
  <si>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</si>
  <si>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</si>
  <si>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</si>
  <si>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</si>
  <si>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</si>
  <si>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</si>
  <si>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</si>
  <si>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</si>
  <si>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</si>
  <si>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</si>
  <si>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</si>
  <si>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</si>
  <si>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</si>
  <si>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</si>
  <si>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</si>
  <si>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</si>
  <si>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</si>
  <si>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</si>
  <si>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</si>
  <si>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</si>
  <si>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</si>
  <si>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</si>
  <si>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</si>
  <si>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</si>
  <si>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</si>
  <si>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</si>
  <si>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</si>
  <si>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</si>
  <si>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</si>
  <si>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</si>
  <si>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</si>
  <si>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</si>
  <si>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</si>
  <si>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</si>
  <si>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</si>
  <si>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</si>
  <si>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</si>
  <si>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</si>
  <si>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</si>
  <si>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</si>
  <si>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</si>
  <si>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</si>
  <si>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</si>
  <si>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</si>
  <si>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</si>
  <si>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</si>
  <si>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</si>
  <si>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</si>
  <si>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</si>
  <si>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</si>
  <si>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</si>
  <si>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</si>
  <si>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</si>
  <si>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</si>
  <si>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</si>
  <si>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</si>
  <si>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</si>
  <si>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</si>
  <si>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</si>
  <si>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</si>
  <si>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</si>
  <si>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</si>
  <si>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</si>
  <si>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</si>
  <si>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</si>
  <si>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</si>
  <si>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</si>
  <si>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</si>
  <si>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</si>
  <si>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</si>
  <si>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</si>
  <si>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</si>
  <si>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</si>
  <si>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</si>
  <si>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</si>
  <si>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</si>
  <si>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</si>
  <si>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</si>
  <si>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</si>
  <si>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</si>
  <si>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</si>
  <si>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</si>
  <si>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</si>
  <si>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</si>
  <si>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</si>
  <si>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</si>
  <si>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</si>
  <si>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</si>
  <si>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</si>
  <si>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</si>
  <si>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</si>
  <si>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</si>
  <si>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</si>
  <si>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</si>
  <si>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</si>
  <si>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</si>
  <si>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</si>
  <si>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</si>
  <si>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</si>
  <si>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</si>
  <si>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</si>
  <si>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</si>
  <si>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</si>
  <si>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</si>
  <si>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</si>
  <si>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</si>
  <si>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</si>
  <si>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</si>
  <si>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</si>
  <si>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</si>
  <si>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</si>
  <si>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</si>
  <si>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</si>
  <si>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</si>
  <si>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</si>
  <si>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</si>
  <si>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</si>
  <si>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</si>
  <si>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</si>
  <si>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</si>
  <si>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</si>
  <si>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</si>
  <si>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</si>
  <si>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</si>
  <si>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</si>
  <si>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</si>
  <si>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</si>
  <si>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</si>
  <si>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</si>
  <si>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</si>
  <si>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</si>
  <si>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</si>
  <si>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</si>
  <si>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</si>
  <si>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</si>
  <si>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</si>
  <si>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</si>
  <si>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</si>
  <si>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</si>
  <si>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</si>
  <si>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</si>
  <si>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</si>
  <si>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</si>
  <si>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</si>
  <si>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</si>
  <si>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</si>
  <si>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</si>
  <si>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</si>
  <si>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</si>
  <si>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</si>
  <si>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</si>
  <si>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</si>
  <si>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</si>
  <si>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</si>
  <si>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</si>
  <si>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</si>
  <si>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</si>
  <si>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</si>
  <si>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</si>
  <si>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</si>
  <si>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</si>
  <si>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</si>
  <si>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</si>
  <si>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</si>
  <si>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</si>
  <si>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</si>
  <si>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</si>
  <si>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</si>
  <si>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</si>
  <si>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</si>
  <si>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</si>
  <si>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</si>
  <si>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</si>
  <si>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</si>
  <si>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</si>
  <si>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</si>
  <si>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</si>
  <si>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</si>
  <si>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</si>
  <si>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</si>
  <si>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</si>
  <si>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</si>
  <si>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</si>
  <si>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</si>
  <si>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</si>
  <si>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</si>
  <si>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</si>
  <si>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</si>
  <si>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</si>
  <si>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</si>
  <si>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</si>
  <si>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</si>
  <si>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</si>
  <si>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</si>
  <si>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</si>
  <si>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</si>
  <si>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</si>
  <si>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</si>
  <si>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</si>
  <si>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</si>
  <si>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</si>
  <si>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</si>
  <si>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</si>
  <si>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</si>
  <si>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</si>
  <si>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</si>
  <si>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</si>
  <si>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</si>
  <si>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</si>
  <si>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</si>
  <si>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</si>
  <si>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</si>
  <si>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</si>
  <si>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</si>
  <si>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</si>
  <si>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</si>
  <si>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</si>
  <si>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</si>
  <si>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</si>
  <si>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</si>
  <si>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</si>
  <si>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</si>
  <si>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</si>
  <si>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</si>
  <si>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</si>
  <si>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</si>
  <si>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</si>
  <si>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</si>
  <si>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</si>
  <si>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</si>
  <si>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</si>
  <si>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</si>
  <si>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</si>
  <si>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</si>
  <si>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</si>
  <si>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</si>
  <si>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</si>
  <si>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</si>
  <si>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</si>
  <si>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</si>
  <si>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</si>
  <si>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</si>
  <si>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</si>
  <si>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</si>
  <si>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</si>
  <si>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</si>
  <si>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</si>
  <si>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</si>
  <si>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</si>
  <si>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</si>
  <si>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</si>
  <si>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</si>
  <si>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</si>
  <si>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</si>
  <si>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</si>
  <si>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</si>
  <si>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</si>
  <si>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</si>
  <si>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</si>
  <si>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</si>
  <si>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</si>
  <si>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</si>
  <si>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</si>
  <si>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</si>
  <si>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</si>
  <si>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</si>
  <si>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</si>
  <si>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</si>
  <si>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</si>
  <si>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</si>
  <si>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</si>
  <si>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</si>
  <si>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</si>
  <si>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</si>
  <si>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</si>
  <si>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</si>
  <si>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</si>
  <si>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</si>
  <si>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</si>
  <si>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</si>
  <si>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</si>
  <si>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</si>
  <si>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</si>
  <si>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</si>
  <si>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</si>
  <si>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</si>
  <si>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</si>
  <si>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</si>
  <si>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</si>
  <si>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</si>
  <si>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</si>
  <si>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</si>
  <si>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</si>
  <si>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</si>
  <si>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</si>
  <si>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</si>
  <si>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</si>
  <si>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</si>
  <si>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</si>
  <si>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</si>
  <si>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</si>
  <si>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</si>
  <si>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</si>
  <si>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</si>
  <si>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</si>
  <si>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</si>
  <si>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</si>
  <si>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</si>
  <si>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</si>
  <si>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</si>
  <si>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</si>
  <si>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</si>
  <si>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</si>
  <si>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</si>
  <si>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</si>
  <si>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</si>
  <si>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</si>
  <si>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</si>
  <si>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</si>
  <si>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</si>
  <si>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</si>
  <si>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</si>
  <si>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</si>
  <si>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</si>
  <si>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</si>
  <si>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</si>
  <si>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</si>
  <si>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</si>
  <si>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</si>
  <si>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</si>
  <si>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</si>
  <si>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</si>
  <si>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</si>
  <si>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</si>
  <si>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</si>
  <si>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</si>
  <si>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</si>
  <si>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</si>
  <si>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</si>
  <si>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</si>
  <si>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</si>
  <si>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</si>
  <si>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</si>
  <si>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</si>
  <si>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</si>
  <si>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</si>
  <si>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</si>
  <si>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</si>
  <si>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</si>
  <si>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</si>
  <si>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</si>
  <si>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</si>
  <si>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</si>
  <si>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</si>
  <si>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</si>
  <si>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</si>
  <si>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</si>
  <si>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</si>
  <si>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</si>
  <si>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</si>
  <si>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</si>
  <si>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</si>
  <si>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</si>
  <si>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</si>
  <si>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</si>
  <si>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</si>
  <si>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</si>
  <si>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</si>
  <si>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</si>
  <si>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</si>
  <si>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</si>
  <si>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</si>
  <si>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</si>
  <si>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</si>
  <si>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</si>
  <si>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</si>
  <si>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</si>
  <si>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</si>
  <si>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</si>
  <si>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</si>
  <si>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</si>
  <si>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</si>
  <si>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</si>
  <si>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</si>
  <si>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</si>
  <si>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</si>
  <si>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</si>
  <si>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</si>
  <si>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</si>
  <si>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</si>
  <si>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</si>
  <si>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</si>
  <si>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</si>
  <si>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</si>
  <si>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</si>
  <si>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</si>
  <si>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</si>
  <si>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</si>
  <si>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</si>
  <si>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</si>
  <si>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</si>
  <si>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</si>
  <si>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</si>
  <si>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</si>
  <si>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</si>
  <si>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</si>
  <si>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</si>
  <si>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</si>
  <si>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</si>
  <si>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</si>
  <si>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</si>
  <si>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</si>
  <si>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</si>
  <si>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</si>
  <si>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</si>
  <si>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</si>
  <si>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</si>
  <si>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</si>
  <si>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</si>
  <si>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</si>
  <si>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</si>
  <si>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</si>
  <si>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</si>
  <si>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</si>
  <si>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</si>
  <si>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</si>
  <si>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</si>
  <si>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</si>
  <si>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</si>
  <si>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</si>
  <si>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</si>
  <si>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</si>
  <si>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</si>
  <si>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</si>
  <si>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</si>
  <si>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</si>
  <si>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</si>
  <si>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</si>
  <si>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</si>
  <si>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</si>
  <si>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</si>
  <si>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</si>
  <si>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</si>
  <si>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</si>
  <si>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</si>
  <si>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</si>
  <si>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</si>
  <si>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</si>
  <si>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</si>
  <si>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</si>
  <si>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</si>
  <si>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</si>
  <si>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</si>
  <si>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</si>
  <si>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</si>
  <si>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</si>
  <si>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</si>
  <si>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</si>
  <si>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</si>
  <si>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</si>
  <si>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</si>
  <si>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</si>
  <si>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</si>
  <si>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</si>
  <si>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</si>
  <si>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</si>
  <si>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</si>
  <si>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</si>
  <si>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</si>
  <si>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</si>
  <si>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</si>
  <si>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</si>
  <si>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</si>
  <si>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</si>
  <si>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</si>
  <si>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</si>
  <si>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</si>
  <si>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</si>
  <si>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</si>
  <si>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</si>
  <si>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</si>
  <si>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</si>
  <si>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</si>
  <si>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</si>
  <si>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</si>
  <si>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</si>
  <si>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</si>
  <si>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</si>
  <si>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</si>
  <si>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</si>
  <si>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</si>
  <si>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</si>
  <si>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</si>
  <si>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</si>
  <si>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</si>
  <si>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</si>
  <si>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</si>
  <si>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</si>
  <si>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</si>
  <si>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</si>
  <si>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</si>
  <si>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</si>
  <si>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</si>
  <si>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</si>
  <si>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</si>
  <si>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</si>
  <si>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</si>
  <si>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</si>
  <si>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</si>
  <si>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</si>
  <si>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</si>
  <si>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</si>
  <si>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</si>
  <si>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</si>
  <si>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</si>
  <si>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</si>
  <si>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</si>
  <si>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</si>
  <si>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</si>
  <si>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</si>
  <si>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</si>
  <si>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</si>
  <si>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</si>
  <si>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</si>
  <si>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</si>
  <si>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</si>
  <si>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</si>
  <si>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</si>
  <si>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</si>
  <si>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</si>
  <si>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</si>
  <si>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</si>
  <si>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</si>
  <si>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</si>
  <si>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</si>
  <si>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</si>
  <si>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</si>
  <si>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</si>
  <si>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</si>
  <si>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</si>
  <si>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</si>
  <si>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</si>
  <si>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</si>
  <si>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</si>
  <si>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</si>
  <si>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</si>
  <si>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</si>
  <si>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</si>
  <si>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</si>
  <si>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</si>
  <si>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</si>
  <si>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</si>
  <si>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</si>
  <si>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</si>
  <si>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</si>
  <si>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</si>
  <si>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</si>
  <si>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</si>
  <si>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</si>
  <si>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</si>
  <si>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</si>
  <si>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</si>
  <si>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</si>
  <si>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</si>
  <si>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</si>
  <si>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</si>
  <si>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</si>
  <si>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</si>
  <si>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</si>
  <si>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</si>
  <si>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</si>
  <si>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</si>
  <si>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</si>
  <si>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</si>
  <si>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</si>
  <si>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</si>
  <si>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</si>
  <si>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</si>
  <si>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</si>
  <si>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</si>
  <si>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</si>
  <si>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</si>
  <si>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</si>
  <si>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</si>
  <si>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</si>
  <si>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</si>
  <si>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</si>
  <si>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</si>
  <si>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</si>
  <si>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</si>
  <si>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</si>
  <si>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</si>
  <si>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</si>
  <si>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</si>
  <si>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</si>
  <si>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</si>
  <si>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</si>
  <si>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</si>
  <si>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</si>
  <si>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</si>
  <si>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</si>
  <si>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</si>
  <si>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</si>
  <si>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</si>
  <si>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</si>
  <si>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</si>
  <si>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</si>
  <si>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</si>
  <si>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</si>
  <si>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</si>
  <si>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</si>
  <si>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</si>
  <si>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</si>
  <si>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</si>
  <si>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</si>
  <si>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</si>
  <si>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</si>
  <si>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</si>
  <si>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</si>
  <si>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</si>
  <si>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</si>
  <si>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</si>
  <si>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</si>
  <si>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</si>
  <si>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</si>
  <si>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</si>
  <si>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</si>
  <si>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</si>
  <si>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</si>
  <si>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</si>
  <si>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</si>
  <si>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</si>
  <si>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</si>
  <si>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</si>
  <si>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</si>
  <si>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</si>
  <si>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</si>
  <si>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</si>
  <si>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</si>
  <si>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</si>
  <si>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</si>
  <si>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</si>
  <si>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</si>
  <si>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</si>
  <si>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</si>
  <si>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</si>
  <si>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</si>
  <si>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</si>
  <si>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</si>
  <si>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</si>
  <si>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</si>
  <si>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</si>
  <si>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</si>
  <si>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</si>
  <si>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</si>
  <si>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</si>
  <si>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</si>
  <si>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</si>
  <si>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</si>
  <si>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</si>
  <si>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</si>
  <si>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</si>
  <si>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</si>
  <si>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</si>
  <si>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</si>
  <si>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</si>
  <si>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</si>
  <si>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</si>
  <si>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</si>
  <si>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</si>
  <si>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</si>
  <si>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</si>
  <si>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</si>
  <si>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</si>
  <si>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</si>
  <si>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</si>
  <si>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</si>
  <si>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</si>
  <si>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</si>
  <si>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</si>
  <si>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</si>
  <si>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</si>
  <si>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</si>
  <si>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</si>
  <si>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</si>
  <si>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</si>
  <si>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</si>
  <si>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</si>
  <si>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</si>
  <si>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</si>
  <si>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</si>
  <si>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</si>
  <si>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</si>
  <si>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</si>
  <si>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</si>
  <si>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</si>
  <si>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</si>
  <si>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</si>
  <si>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</si>
  <si>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</si>
  <si>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</si>
  <si>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</si>
  <si>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</si>
  <si>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</si>
  <si>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</si>
  <si>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</si>
  <si>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</si>
  <si>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</si>
  <si>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</si>
  <si>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</si>
  <si>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</si>
  <si>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</si>
  <si>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</si>
  <si>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</si>
  <si>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</si>
  <si>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</si>
  <si>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</si>
  <si>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</si>
  <si>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</si>
  <si>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</si>
  <si>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</si>
  <si>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</si>
  <si>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</si>
  <si>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</si>
  <si>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</si>
  <si>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</si>
  <si>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</si>
  <si>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</si>
  <si>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</si>
  <si>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</si>
  <si>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</si>
  <si>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</si>
  <si>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</si>
  <si>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</si>
  <si>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</si>
  <si>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</si>
  <si>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</si>
  <si>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</si>
  <si>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</si>
  <si>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</si>
  <si>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</si>
  <si>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</si>
  <si>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</si>
  <si>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</si>
  <si>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</si>
  <si>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</si>
  <si>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</si>
  <si>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</si>
  <si>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</si>
  <si>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</si>
  <si>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</si>
  <si>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</si>
  <si>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</si>
  <si>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</si>
  <si>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</si>
  <si>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</si>
  <si>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</si>
  <si>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</si>
  <si>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</si>
  <si>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</si>
  <si>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</si>
  <si>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</si>
  <si>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</si>
  <si>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</si>
  <si>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</si>
  <si>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</si>
  <si>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</si>
  <si>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</si>
  <si>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</si>
  <si>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</si>
  <si>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</si>
  <si>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</si>
  <si>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</si>
  <si>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</si>
  <si>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</si>
  <si>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</si>
  <si>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</si>
  <si>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</si>
  <si>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</si>
  <si>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</si>
  <si>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</si>
  <si>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</si>
  <si>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</si>
  <si>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</si>
  <si>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</si>
  <si>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</si>
  <si>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</si>
  <si>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</si>
  <si>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</si>
  <si>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</si>
  <si>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</si>
  <si>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</si>
  <si>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</si>
  <si>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</si>
  <si>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</si>
  <si>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</si>
  <si>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</si>
  <si>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</si>
  <si>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</si>
  <si>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</si>
  <si>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</si>
  <si>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</si>
  <si>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</si>
  <si>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</si>
  <si>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</si>
  <si>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</si>
  <si>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</si>
  <si>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</si>
  <si>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</si>
  <si>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</si>
  <si>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</si>
  <si>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</si>
  <si>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</si>
  <si>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</si>
  <si>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</si>
  <si>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</si>
  <si>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</si>
  <si>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</si>
  <si>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</si>
  <si>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</si>
  <si>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</si>
  <si>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</si>
  <si>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</si>
  <si>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</si>
  <si>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</si>
  <si>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</si>
  <si>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</si>
  <si>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</si>
  <si>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</si>
  <si>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</si>
  <si>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</si>
  <si>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</si>
  <si>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</si>
  <si>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</si>
  <si>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</si>
  <si>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</si>
  <si>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</si>
  <si>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</si>
  <si>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</si>
  <si>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</si>
  <si>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</si>
  <si>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</si>
  <si>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</si>
  <si>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</si>
  <si>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</si>
  <si>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</si>
  <si>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</si>
  <si>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</si>
  <si>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</si>
  <si>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</si>
  <si>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</si>
  <si>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</si>
  <si>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</si>
  <si>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</si>
  <si>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</si>
  <si>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</si>
  <si>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</si>
  <si>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</si>
  <si>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</si>
  <si>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</si>
  <si>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</si>
  <si>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</si>
  <si>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</si>
  <si>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</si>
  <si>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</si>
  <si>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</si>
  <si>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</si>
  <si>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</si>
  <si>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</si>
  <si>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</si>
  <si>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</si>
  <si>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</si>
  <si>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</si>
  <si>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</si>
  <si>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</si>
  <si>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</si>
  <si>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</si>
  <si>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</si>
  <si>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</si>
  <si>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</si>
  <si>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</si>
  <si>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</si>
  <si>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</si>
  <si>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</si>
  <si>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</si>
  <si>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</si>
  <si>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</si>
  <si>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</si>
  <si>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</si>
  <si>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</si>
  <si>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</si>
  <si>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</si>
  <si>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</si>
  <si>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</si>
  <si>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</si>
  <si>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</si>
  <si>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</si>
  <si>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</si>
  <si>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</si>
  <si>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</si>
  <si>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</si>
  <si>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</si>
  <si>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</si>
  <si>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</si>
  <si>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</si>
  <si>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</si>
  <si>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</si>
  <si>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</si>
  <si>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</si>
  <si>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</si>
  <si>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</si>
  <si>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</si>
  <si>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</si>
  <si>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</si>
  <si>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</si>
  <si>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</si>
  <si>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</si>
  <si>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</si>
  <si>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</si>
  <si>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</si>
  <si>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</si>
  <si>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</si>
  <si>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</si>
  <si>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</si>
  <si>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</si>
  <si>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</si>
  <si>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</si>
  <si>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</si>
  <si>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</si>
  <si>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</si>
  <si>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</si>
  <si>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</si>
  <si>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</si>
  <si>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</si>
  <si>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</si>
  <si>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</si>
  <si>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</si>
  <si>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</si>
  <si>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</si>
  <si>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</si>
  <si>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</si>
  <si>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</si>
  <si>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</si>
  <si>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</si>
  <si>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</si>
  <si>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</si>
  <si>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</si>
  <si>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</si>
  <si>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</si>
  <si>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</si>
  <si>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</si>
  <si>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</si>
  <si>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</si>
  <si>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</si>
  <si>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</si>
  <si>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</si>
  <si>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</si>
  <si>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</si>
  <si>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</si>
  <si>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</si>
  <si>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</si>
  <si>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</si>
  <si>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</si>
  <si>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</si>
  <si>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</si>
  <si>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</si>
  <si>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</si>
  <si>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</si>
  <si>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</si>
  <si>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</si>
  <si>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</si>
  <si>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</si>
  <si>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</si>
  <si>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</si>
  <si>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</si>
  <si>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</si>
  <si>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</si>
  <si>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</si>
  <si>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</si>
  <si>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</si>
  <si>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</si>
  <si>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</si>
  <si>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</si>
  <si>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</si>
  <si>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</si>
  <si>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</si>
  <si>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</si>
  <si>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</si>
  <si>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</si>
  <si>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</si>
  <si>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</si>
  <si>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</si>
  <si>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</si>
  <si>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</si>
  <si>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</si>
  <si>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</si>
  <si>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</si>
  <si>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</si>
  <si>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</si>
  <si>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</si>
  <si>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</si>
  <si>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</si>
  <si>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</si>
  <si>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</si>
  <si>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</si>
  <si>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</si>
  <si>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</si>
  <si>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</si>
  <si>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</si>
  <si>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</si>
  <si>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</si>
  <si>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</si>
  <si>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</si>
  <si>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</si>
  <si>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</si>
  <si>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</si>
  <si>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</si>
  <si>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</si>
  <si>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</si>
  <si>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</si>
  <si>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</si>
  <si>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</si>
  <si>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</si>
  <si>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</si>
  <si>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</si>
  <si>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</si>
  <si>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</si>
  <si>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</si>
  <si>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</si>
  <si>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</si>
  <si>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</si>
  <si>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</si>
  <si>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</si>
  <si>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</si>
  <si>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</si>
  <si>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</si>
  <si>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</si>
  <si>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</si>
  <si>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</si>
  <si>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</si>
  <si>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</si>
  <si>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</si>
  <si>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</si>
  <si>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</si>
  <si>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</si>
  <si>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</si>
  <si>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</si>
  <si>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</si>
  <si>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</si>
  <si>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</si>
  <si>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</si>
  <si>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</si>
  <si>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</si>
  <si>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</si>
  <si>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</si>
  <si>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</si>
  <si>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</si>
  <si>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</si>
  <si>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</si>
  <si>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</si>
  <si>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</si>
  <si>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</si>
  <si>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</si>
  <si>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</si>
  <si>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</si>
  <si>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</si>
  <si>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</si>
  <si>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</si>
  <si>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</si>
  <si>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</si>
  <si>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</si>
  <si>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</si>
  <si>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</si>
  <si>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</si>
  <si>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</si>
  <si>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</si>
  <si>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</si>
  <si>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</si>
  <si>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</si>
  <si>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</si>
  <si>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</si>
  <si>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</si>
  <si>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</si>
  <si>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</si>
  <si>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</si>
  <si>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</si>
  <si>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</si>
  <si>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</si>
  <si>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</si>
  <si>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</si>
  <si>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</si>
  <si>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</si>
  <si>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</si>
  <si>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</si>
  <si>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</si>
  <si>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</si>
  <si>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</si>
  <si>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</si>
  <si>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</si>
  <si>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</si>
  <si>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</si>
  <si>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</si>
  <si>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</si>
  <si>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</si>
  <si>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</si>
  <si>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</si>
  <si>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</si>
  <si>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</si>
  <si>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</si>
  <si>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</si>
  <si>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</si>
  <si>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</si>
  <si>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</si>
  <si>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</si>
  <si>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</si>
  <si>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</si>
  <si>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</si>
  <si>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</si>
  <si>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</si>
  <si>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</si>
  <si>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</si>
  <si>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</si>
  <si>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</si>
  <si>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</si>
  <si>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</si>
  <si>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</si>
  <si>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</si>
  <si>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</si>
  <si>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</si>
  <si>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</si>
  <si>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</si>
  <si>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</si>
  <si>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</si>
  <si>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</si>
  <si>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</si>
  <si>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</si>
  <si>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</si>
  <si>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</si>
  <si>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</si>
  <si>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</si>
  <si>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</si>
  <si>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</si>
  <si>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</si>
  <si>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</si>
  <si>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</si>
  <si>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</si>
  <si>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</si>
  <si>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</si>
  <si>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</si>
  <si>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</si>
  <si>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</si>
  <si>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</si>
  <si>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</si>
  <si>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</si>
  <si>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</si>
  <si>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</si>
  <si>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</si>
  <si>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</si>
  <si>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</si>
  <si>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</si>
  <si>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</si>
  <si>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</si>
  <si>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</si>
  <si>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</si>
  <si>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</si>
  <si>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</si>
  <si>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</si>
  <si>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</si>
  <si>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</si>
  <si>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</si>
  <si>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</si>
  <si>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</si>
  <si>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</si>
  <si>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</si>
  <si>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</si>
  <si>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</si>
  <si>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</si>
  <si>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</si>
  <si>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</si>
  <si>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</si>
  <si>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</si>
  <si>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</si>
  <si>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</si>
  <si>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</si>
  <si>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</si>
  <si>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</si>
  <si>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</si>
  <si>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</si>
  <si>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</si>
  <si>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</si>
  <si>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</si>
  <si>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</si>
  <si>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</si>
  <si>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</si>
  <si>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</si>
  <si>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</si>
  <si>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</si>
  <si>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</si>
  <si>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</si>
  <si>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</si>
  <si>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</si>
  <si>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</si>
  <si>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</si>
  <si>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</si>
  <si>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</si>
  <si>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</si>
  <si>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</si>
  <si>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</si>
  <si>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</si>
  <si>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</si>
  <si>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</si>
  <si>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</si>
  <si>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</si>
  <si>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</si>
  <si>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</si>
  <si>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</si>
  <si>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</si>
  <si>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</si>
  <si>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</si>
  <si>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</si>
  <si>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</si>
  <si>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</si>
  <si>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</si>
  <si>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</si>
  <si>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</si>
  <si>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</si>
  <si>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</si>
  <si>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</si>
  <si>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</si>
  <si>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</si>
  <si>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</si>
  <si>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</si>
  <si>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</si>
  <si>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</si>
  <si>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</si>
  <si>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</si>
  <si>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</si>
  <si>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</si>
  <si>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</si>
  <si>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</si>
  <si>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</si>
  <si>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</si>
  <si>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</si>
  <si>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</si>
  <si>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</si>
  <si>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</si>
  <si>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</si>
  <si>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</si>
  <si>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</si>
  <si>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</si>
  <si>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</si>
  <si>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</si>
  <si>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</si>
  <si>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</si>
  <si>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</si>
  <si>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</si>
  <si>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</si>
  <si>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</si>
  <si>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</si>
  <si>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</si>
  <si>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</si>
  <si>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</si>
  <si>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</si>
  <si>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</si>
  <si>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</si>
  <si>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</si>
  <si>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</si>
  <si>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</si>
  <si>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</si>
  <si>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</si>
  <si>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</si>
  <si>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</si>
  <si>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</si>
  <si>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</si>
  <si>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</si>
  <si>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</si>
  <si>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</si>
  <si>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</si>
  <si>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</si>
  <si>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</si>
  <si>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</si>
  <si>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</si>
  <si>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</si>
  <si>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</si>
  <si>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</si>
  <si>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</si>
  <si>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</si>
  <si>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</si>
  <si>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</si>
  <si>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</si>
  <si>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</si>
  <si>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</si>
  <si>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</si>
  <si>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</si>
  <si>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</si>
  <si>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</si>
  <si>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</si>
  <si>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</si>
  <si>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</si>
  <si>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</si>
  <si>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</si>
  <si>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</si>
  <si>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</si>
  <si>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</si>
  <si>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</si>
  <si>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</si>
  <si>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</si>
  <si>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</si>
  <si>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</si>
  <si>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</si>
  <si>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</si>
  <si>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</si>
  <si>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</si>
  <si>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</si>
  <si>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</si>
  <si>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</si>
  <si>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</si>
  <si>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</si>
  <si>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</si>
  <si>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</si>
  <si>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</si>
  <si>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</si>
  <si>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</si>
  <si>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</si>
  <si>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</si>
  <si>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</si>
  <si>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</si>
  <si>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</si>
  <si>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</si>
  <si>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</si>
  <si>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</si>
  <si>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</si>
  <si>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</si>
  <si>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</si>
  <si>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</si>
  <si>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</si>
  <si>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</si>
  <si>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</si>
  <si>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</si>
  <si>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</si>
  <si>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</si>
  <si>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</si>
  <si>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</si>
  <si>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</si>
  <si>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</si>
  <si>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</si>
  <si>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</si>
  <si>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</si>
  <si>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</si>
  <si>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</si>
  <si>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</si>
  <si>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</si>
  <si>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</si>
  <si>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</si>
  <si>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</si>
  <si>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</si>
  <si>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</si>
  <si>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</si>
  <si>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</si>
  <si>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</si>
  <si>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</si>
  <si>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</si>
  <si>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</si>
  <si>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</si>
  <si>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</si>
  <si>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</si>
  <si>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</si>
  <si>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</si>
  <si>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</si>
  <si>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</si>
  <si>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</si>
  <si>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</si>
  <si>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</si>
  <si>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</si>
  <si>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</si>
  <si>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</si>
  <si>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</si>
  <si>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</si>
  <si>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</si>
  <si>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</si>
  <si>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</si>
  <si>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</si>
  <si>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</si>
  <si>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</si>
  <si>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</si>
  <si>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</si>
  <si>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</si>
  <si>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</si>
  <si>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</si>
  <si>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</si>
  <si>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</si>
  <si>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</si>
  <si>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</si>
  <si>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</si>
  <si>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</si>
  <si>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</si>
  <si>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</si>
  <si>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</si>
  <si>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</si>
  <si>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</si>
  <si>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</si>
  <si>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</si>
  <si>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</si>
  <si>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</si>
  <si>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</si>
  <si>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</si>
  <si>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</si>
  <si>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</si>
  <si>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</si>
  <si>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</si>
  <si>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</si>
  <si>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</si>
  <si>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</si>
  <si>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</si>
  <si>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</si>
  <si>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</si>
  <si>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</si>
  <si>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</si>
  <si>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</si>
  <si>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</si>
  <si>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</si>
  <si>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</si>
  <si>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</si>
  <si>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</si>
  <si>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</si>
  <si>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</si>
  <si>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</si>
  <si>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</si>
  <si>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</si>
  <si>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</si>
  <si>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</si>
  <si>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</si>
  <si>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</si>
  <si>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</si>
  <si>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</si>
  <si>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</si>
  <si>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</si>
  <si>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</si>
  <si>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</si>
  <si>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</si>
  <si>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</si>
  <si>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</si>
  <si>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</si>
  <si>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</si>
  <si>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</si>
  <si>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</si>
  <si>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</si>
  <si>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</si>
  <si>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</si>
  <si>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</si>
  <si>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</si>
  <si>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</si>
  <si>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</si>
  <si>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</si>
  <si>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</si>
  <si>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</si>
  <si>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</si>
  <si>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</si>
  <si>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</si>
  <si>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</si>
  <si>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</si>
  <si>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</si>
  <si>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</si>
  <si>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</si>
  <si>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</si>
  <si>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</si>
  <si>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</si>
  <si>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</si>
  <si>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</si>
  <si>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</si>
  <si>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</si>
  <si>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</si>
  <si>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</si>
  <si>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</si>
  <si>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</si>
  <si>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</si>
  <si>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</si>
  <si>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</si>
  <si>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</si>
  <si>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</si>
  <si>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</si>
  <si>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</si>
  <si>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</si>
  <si>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</si>
  <si>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</si>
  <si>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</si>
  <si>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</si>
  <si>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</si>
  <si>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</si>
  <si>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</si>
  <si>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</si>
  <si>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</si>
  <si>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</si>
  <si>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</si>
  <si>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</si>
  <si>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</si>
  <si>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</si>
  <si>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</si>
  <si>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</si>
  <si>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</si>
  <si>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</si>
  <si>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</si>
  <si>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</si>
  <si>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</si>
  <si>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</si>
  <si>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</si>
  <si>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</si>
  <si>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</si>
  <si>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</si>
  <si>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</si>
  <si>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</si>
  <si>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</si>
  <si>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</si>
  <si>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</si>
  <si>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</si>
  <si>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</si>
  <si>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</si>
  <si>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</si>
  <si>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</si>
  <si>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</si>
  <si>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</si>
  <si>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</si>
  <si>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</si>
  <si>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</si>
  <si>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</si>
  <si>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</si>
  <si>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</si>
  <si>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</si>
  <si>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</si>
  <si>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</si>
  <si>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</si>
  <si>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</si>
  <si>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</si>
  <si>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</si>
  <si>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</si>
  <si>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</si>
  <si>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</si>
  <si>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</si>
  <si>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</si>
  <si>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</si>
  <si>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</si>
  <si>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</si>
  <si>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</si>
  <si>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</si>
  <si>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</si>
  <si>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</si>
  <si>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</si>
  <si>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</si>
  <si>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</si>
  <si>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</si>
  <si>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</si>
  <si>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</si>
  <si>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</si>
  <si>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</si>
  <si>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</si>
  <si>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</si>
  <si>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</si>
  <si>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</si>
  <si>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</si>
  <si>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</si>
  <si>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</si>
  <si>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</si>
  <si>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</si>
  <si>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</si>
  <si>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</si>
  <si>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</si>
  <si>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</si>
  <si>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</si>
  <si>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</si>
  <si>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</si>
  <si>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</si>
  <si>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</si>
  <si>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</si>
  <si>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</si>
  <si>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</si>
  <si>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</si>
  <si>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</si>
  <si>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</si>
  <si>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</si>
  <si>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</si>
  <si>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</si>
  <si>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</si>
  <si>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</si>
  <si>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</si>
  <si>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</si>
  <si>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</si>
  <si>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</si>
  <si>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</si>
  <si>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</si>
  <si>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</si>
  <si>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</si>
  <si>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</si>
  <si>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</si>
  <si>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</si>
  <si>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</si>
  <si>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</si>
  <si>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</si>
  <si>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</si>
  <si>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</si>
  <si>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</si>
  <si>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</si>
  <si>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</si>
  <si>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</si>
  <si>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</si>
  <si>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</si>
  <si>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</si>
  <si>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</si>
  <si>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</si>
  <si>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</si>
  <si>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</si>
  <si>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</si>
  <si>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</si>
  <si>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</si>
  <si>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</si>
  <si>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</si>
  <si>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</si>
  <si>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</si>
  <si>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</si>
  <si>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</si>
  <si>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</si>
  <si>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</si>
  <si>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</si>
  <si>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</si>
  <si>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</si>
  <si>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</si>
  <si>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</si>
  <si>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</si>
  <si>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</si>
  <si>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</si>
  <si>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</si>
  <si>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</si>
  <si>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</si>
  <si>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</si>
  <si>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</si>
  <si>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</si>
  <si>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</si>
  <si>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</si>
  <si>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</si>
  <si>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</si>
  <si>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</si>
  <si>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</si>
  <si>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</si>
  <si>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</si>
  <si>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</si>
  <si>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</si>
  <si>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</si>
  <si>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</si>
  <si>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</si>
  <si>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</si>
  <si>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</si>
  <si>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</si>
  <si>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</si>
  <si>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</si>
  <si>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</si>
  <si>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</si>
  <si>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</si>
  <si>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</si>
  <si>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</si>
  <si>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</si>
  <si>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</si>
  <si>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</si>
  <si>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</si>
  <si>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</si>
  <si>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</si>
  <si>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</si>
  <si>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</si>
  <si>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</si>
  <si>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</si>
  <si>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</si>
  <si>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</si>
  <si>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</si>
  <si>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</si>
  <si>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</si>
  <si>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</si>
  <si>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</si>
  <si>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</si>
  <si>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</si>
  <si>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</si>
  <si>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</si>
  <si>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</si>
  <si>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</si>
  <si>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</si>
  <si>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</si>
  <si>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</si>
  <si>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</si>
  <si>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</si>
  <si>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</si>
  <si>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</si>
  <si>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</si>
  <si>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</si>
  <si>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</si>
  <si>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</si>
  <si>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</si>
  <si>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</si>
  <si>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</si>
  <si>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</si>
  <si>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</si>
  <si>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</si>
  <si>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</si>
  <si>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</si>
  <si>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</si>
  <si>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</si>
  <si>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</si>
  <si>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</si>
  <si>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</si>
  <si>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</si>
  <si>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</si>
  <si>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</si>
  <si>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</si>
  <si>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</si>
  <si>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</si>
  <si>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</si>
  <si>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</si>
  <si>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</si>
  <si>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</si>
  <si>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</si>
  <si>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</si>
  <si>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</si>
  <si>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</si>
  <si>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</si>
  <si>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</si>
  <si>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</si>
  <si>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</si>
  <si>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</si>
  <si>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</si>
  <si>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</si>
  <si>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</si>
  <si>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</si>
  <si>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</si>
  <si>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</si>
  <si>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</si>
  <si>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</si>
  <si>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</si>
  <si>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</si>
  <si>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</si>
  <si>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</si>
  <si>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</si>
  <si>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</si>
  <si>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</si>
  <si>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</si>
  <si>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</si>
  <si>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</si>
  <si>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</si>
  <si>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</si>
  <si>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</si>
  <si>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</si>
  <si>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</si>
  <si>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</si>
  <si>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</si>
  <si>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</si>
  <si>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</si>
  <si>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</si>
  <si>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</si>
  <si>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</si>
  <si>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</si>
  <si>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</si>
  <si>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</si>
  <si>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</si>
  <si>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</si>
  <si>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</si>
  <si>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</si>
  <si>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</si>
  <si>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</si>
  <si>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</si>
  <si>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</si>
  <si>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</si>
  <si>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</si>
  <si>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</si>
  <si>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</si>
  <si>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</si>
  <si>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</si>
  <si>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</si>
  <si>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</si>
  <si>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</si>
  <si>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</si>
  <si>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</si>
  <si>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</si>
  <si>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</si>
  <si>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</si>
  <si>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</si>
  <si>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</si>
  <si>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</si>
  <si>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</si>
  <si>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</si>
  <si>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</si>
  <si>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</si>
  <si>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</si>
  <si>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</si>
  <si>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</si>
  <si>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</si>
  <si>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</si>
  <si>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</si>
  <si>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</si>
  <si>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</si>
  <si>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</si>
  <si>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</si>
  <si>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</si>
  <si>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</si>
  <si>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</si>
  <si>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</si>
  <si>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</si>
  <si>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</si>
  <si>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</si>
  <si>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</si>
  <si>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</si>
  <si>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</si>
  <si>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</si>
  <si>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</si>
  <si>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</si>
  <si>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</si>
  <si>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</si>
  <si>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</si>
  <si>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</si>
  <si>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</si>
  <si>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</si>
  <si>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</si>
  <si>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</si>
  <si>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</si>
  <si>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</si>
  <si>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</si>
  <si>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</si>
  <si>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</si>
  <si>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</si>
  <si>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</si>
  <si>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</si>
  <si>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</si>
  <si>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</si>
  <si>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</si>
  <si>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</si>
  <si>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</si>
  <si>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</si>
  <si>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</si>
  <si>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</si>
  <si>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</si>
  <si>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</si>
  <si>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</si>
  <si>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</si>
  <si>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</si>
  <si>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</si>
  <si>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</si>
  <si>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</si>
  <si>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</si>
  <si>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</si>
  <si>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</si>
  <si>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</si>
  <si>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</si>
  <si>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</si>
  <si>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</si>
  <si>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</si>
  <si>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</si>
  <si>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</si>
  <si>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</si>
  <si>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</si>
  <si>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</si>
  <si>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</si>
  <si>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</si>
  <si>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</si>
  <si>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</si>
  <si>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</si>
  <si>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</si>
  <si>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</si>
  <si>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</si>
  <si>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</si>
  <si>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</si>
  <si>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</si>
  <si>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</si>
  <si>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</si>
  <si>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</si>
  <si>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</si>
  <si>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</si>
  <si>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</si>
  <si>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</si>
  <si>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</si>
  <si>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</si>
  <si>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</si>
  <si>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</si>
  <si>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</si>
  <si>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</si>
  <si>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</si>
  <si>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</si>
  <si>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</si>
  <si>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</si>
  <si>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</si>
  <si>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</si>
  <si>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</si>
  <si>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</si>
  <si>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</si>
  <si>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</si>
  <si>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</si>
  <si>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</si>
  <si>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</si>
  <si>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</si>
  <si>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</si>
  <si>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</si>
  <si>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</si>
  <si>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</si>
  <si>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</si>
  <si>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</si>
  <si>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</si>
  <si>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</si>
  <si>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</si>
  <si>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</si>
  <si>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</si>
  <si>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</si>
  <si>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</si>
  <si>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</si>
  <si>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</si>
  <si>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</si>
  <si>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</si>
  <si>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</si>
  <si>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</si>
  <si>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</si>
  <si>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</si>
  <si>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</si>
  <si>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</si>
  <si>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</si>
  <si>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</si>
  <si>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</si>
  <si>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</si>
  <si>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</si>
  <si>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</si>
  <si>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</si>
  <si>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</si>
  <si>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</si>
  <si>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</si>
  <si>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</si>
  <si>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</si>
  <si>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</si>
  <si>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</si>
  <si>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</si>
  <si>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</si>
  <si>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</si>
  <si>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</si>
  <si>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</si>
  <si>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</si>
  <si>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</si>
  <si>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</si>
  <si>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</si>
  <si>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</si>
  <si>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</si>
  <si>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</si>
  <si>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</si>
  <si>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</si>
  <si>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</si>
  <si>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</si>
  <si>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</si>
  <si>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</si>
  <si>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</si>
  <si>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</si>
  <si>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</si>
  <si>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</si>
  <si>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</si>
  <si>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</si>
  <si>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</si>
  <si>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</si>
  <si>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</si>
  <si>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</si>
  <si>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</si>
  <si>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</si>
  <si>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</si>
  <si>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</si>
  <si>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</si>
  <si>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</si>
  <si>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</si>
  <si>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</si>
  <si>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</si>
  <si>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</si>
  <si>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</si>
  <si>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</si>
  <si>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</si>
  <si>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</si>
  <si>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</si>
  <si>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</si>
  <si>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</si>
  <si>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</si>
  <si>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</si>
  <si>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</si>
  <si>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</si>
  <si>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</si>
  <si>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</si>
  <si>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</si>
  <si>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</si>
  <si>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</si>
  <si>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</si>
  <si>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</si>
  <si>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</si>
  <si>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</si>
  <si>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</si>
  <si>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</si>
  <si>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</si>
  <si>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</si>
  <si>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</si>
  <si>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</si>
  <si>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</si>
  <si>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</si>
  <si>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</si>
  <si>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</si>
  <si>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</si>
  <si>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</si>
  <si>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</si>
  <si>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</si>
  <si>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</si>
  <si>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</si>
  <si>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</si>
  <si>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</si>
  <si>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</si>
  <si>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</si>
  <si>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</si>
  <si>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</si>
  <si>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</si>
  <si>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</si>
  <si>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</si>
  <si>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</si>
  <si>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</si>
  <si>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</si>
  <si>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</si>
  <si>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</si>
  <si>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</si>
  <si>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</si>
  <si>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</si>
  <si>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</si>
  <si>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</si>
  <si>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</si>
  <si>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</si>
  <si>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</si>
  <si>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</si>
  <si>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</si>
  <si>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</si>
  <si>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</si>
  <si>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</si>
  <si>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</si>
  <si>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</si>
  <si>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</si>
  <si>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</si>
  <si>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</si>
  <si>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</si>
  <si>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</si>
  <si>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</si>
  <si>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</si>
  <si>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</si>
  <si>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</si>
  <si>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</si>
  <si>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</si>
  <si>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</si>
  <si>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</si>
  <si>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</si>
  <si>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</si>
  <si>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</si>
  <si>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</si>
  <si>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</si>
  <si>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</si>
  <si>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</si>
  <si>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</si>
  <si>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</si>
  <si>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</si>
  <si>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</si>
  <si>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</si>
  <si>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</si>
  <si>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</si>
  <si>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</si>
  <si>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</si>
  <si>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</si>
  <si>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</si>
  <si>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</si>
  <si>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</si>
  <si>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</si>
  <si>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</si>
  <si>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</si>
  <si>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</si>
  <si>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</si>
  <si>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</si>
  <si>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</si>
  <si>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</si>
  <si>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</si>
  <si>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</si>
  <si>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</si>
  <si>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</si>
  <si>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</si>
  <si>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</si>
  <si>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</si>
  <si>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</si>
  <si>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</si>
  <si>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</si>
  <si>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</si>
  <si>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</si>
  <si>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</si>
  <si>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</si>
  <si>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</si>
  <si>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</si>
  <si>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</si>
  <si>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</si>
  <si>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</si>
  <si>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</si>
  <si>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</si>
  <si>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</si>
  <si>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</si>
  <si>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</si>
  <si>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</si>
  <si>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</si>
  <si>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</si>
  <si>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</si>
  <si>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</si>
  <si>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</si>
  <si>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</si>
  <si>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</si>
  <si>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</si>
  <si>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</si>
  <si>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</si>
  <si>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</si>
  <si>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</si>
  <si>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</si>
  <si>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</si>
  <si>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</si>
  <si>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</si>
  <si>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</si>
  <si>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</si>
  <si>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</si>
  <si>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</si>
  <si>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</si>
  <si>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</si>
  <si>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</si>
  <si>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</si>
  <si>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</si>
  <si>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</si>
  <si>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</si>
  <si>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</si>
  <si>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</si>
  <si>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</si>
  <si>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</si>
  <si>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</si>
  <si>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</si>
  <si>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</si>
  <si>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</si>
  <si>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</si>
  <si>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</si>
  <si>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</si>
  <si>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</si>
  <si>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</si>
  <si>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</si>
  <si>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</si>
  <si>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</si>
  <si>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</si>
  <si>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</si>
  <si>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</si>
  <si>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</si>
  <si>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</si>
  <si>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</si>
  <si>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</si>
  <si>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</si>
  <si>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</si>
  <si>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</si>
  <si>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</si>
  <si>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</si>
  <si>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</si>
  <si>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</si>
  <si>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</si>
  <si>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</si>
  <si>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</si>
  <si>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</si>
  <si>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</si>
  <si>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</si>
  <si>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</si>
  <si>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</si>
  <si>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</si>
  <si>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</si>
  <si>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</si>
  <si>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</si>
  <si>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</si>
  <si>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</si>
  <si>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</si>
  <si>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</si>
  <si>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</si>
  <si>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</si>
  <si>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</si>
  <si>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</si>
  <si>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</si>
  <si>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</si>
  <si>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</si>
  <si>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</si>
  <si>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</si>
  <si>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</si>
  <si>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</si>
  <si>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</si>
  <si>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</si>
  <si>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</si>
  <si>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</si>
  <si>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</si>
  <si>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</si>
  <si>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</si>
  <si>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</si>
  <si>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</si>
  <si>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</si>
  <si>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</si>
  <si>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</si>
  <si>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</si>
  <si>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</si>
  <si>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</si>
  <si>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</si>
  <si>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</si>
  <si>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</si>
  <si>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</si>
  <si>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</si>
  <si>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</si>
  <si>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</si>
  <si>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</si>
  <si>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</si>
  <si>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</si>
  <si>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</si>
  <si>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</si>
  <si>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</si>
  <si>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</si>
  <si>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</si>
  <si>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</si>
  <si>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</si>
  <si>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</si>
  <si>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</si>
  <si>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</si>
  <si>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</si>
  <si>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</si>
  <si>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</si>
  <si>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</si>
  <si>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</si>
  <si>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</si>
  <si>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</si>
  <si>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</si>
  <si>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</si>
  <si>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</si>
  <si>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</si>
  <si>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</si>
  <si>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</si>
  <si>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</si>
  <si>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</si>
  <si>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</si>
  <si>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</si>
  <si>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</si>
  <si>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</si>
  <si>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</si>
  <si>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</si>
  <si>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</si>
  <si>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</si>
  <si>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</si>
  <si>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</si>
  <si>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</si>
  <si>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</si>
  <si>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</si>
  <si>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</si>
  <si>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</si>
  <si>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</si>
  <si>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</si>
  <si>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</si>
  <si>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</si>
  <si>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</si>
  <si>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</si>
  <si>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</si>
  <si>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</si>
  <si>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</si>
  <si>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</si>
  <si>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</si>
  <si>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</si>
  <si>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</si>
  <si>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</si>
  <si>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</si>
  <si>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</si>
  <si>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</si>
  <si>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</si>
  <si>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</si>
  <si>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</si>
  <si>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</si>
  <si>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</si>
  <si>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</si>
  <si>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</si>
  <si>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</si>
  <si>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</si>
  <si>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</si>
  <si>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</si>
  <si>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</si>
  <si>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</si>
  <si>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</si>
  <si>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</si>
  <si>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</si>
  <si>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</si>
  <si>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</si>
  <si>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</si>
  <si>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</si>
  <si>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</si>
  <si>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</si>
  <si>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</si>
  <si>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</si>
  <si>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</si>
  <si>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</si>
  <si>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</si>
  <si>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</si>
  <si>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</si>
  <si>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</si>
  <si>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</si>
  <si>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</si>
  <si>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</si>
  <si>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</si>
  <si>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</si>
  <si>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</si>
  <si>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</si>
  <si>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</si>
  <si>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</si>
  <si>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</si>
  <si>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</si>
  <si>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</si>
  <si>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</si>
  <si>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</si>
  <si>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</si>
  <si>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</si>
  <si>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</si>
  <si>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</si>
  <si>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</si>
  <si>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</si>
  <si>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</si>
  <si>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</si>
  <si>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</si>
  <si>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</si>
  <si>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</si>
  <si>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</si>
  <si>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</si>
  <si>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</si>
  <si>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</si>
  <si>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</si>
  <si>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</si>
  <si>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</si>
  <si>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</si>
  <si>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</si>
  <si>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</si>
  <si>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</si>
  <si>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</si>
  <si>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</si>
  <si>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</si>
  <si>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</si>
  <si>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</si>
  <si>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</si>
  <si>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</si>
  <si>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</si>
  <si>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</si>
  <si>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</si>
  <si>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</si>
  <si>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</si>
  <si>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</si>
  <si>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</si>
  <si>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</si>
  <si>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</si>
  <si>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</si>
  <si>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</si>
  <si>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</si>
  <si>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</si>
  <si>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</si>
  <si>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</si>
  <si>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</si>
  <si>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</si>
  <si>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</si>
  <si>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</si>
  <si>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</si>
  <si>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</si>
  <si>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</si>
  <si>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</si>
  <si>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</si>
  <si>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</si>
  <si>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</si>
  <si>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</si>
  <si>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</si>
  <si>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</si>
  <si>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</si>
  <si>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</si>
  <si>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</si>
  <si>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</si>
  <si>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</si>
  <si>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</si>
  <si>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</si>
  <si>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</si>
  <si>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</si>
  <si>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</si>
  <si>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</si>
  <si>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</si>
  <si>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</si>
  <si>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</si>
  <si>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</si>
  <si>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</si>
  <si>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</si>
  <si>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</si>
  <si>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</si>
  <si>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</si>
  <si>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</si>
  <si>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</si>
  <si>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</si>
  <si>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</si>
  <si>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</si>
  <si>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</si>
  <si>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</si>
  <si>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</si>
  <si>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</si>
  <si>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</si>
  <si>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</si>
  <si>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</si>
  <si>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</si>
  <si>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</si>
  <si>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</si>
  <si>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</si>
  <si>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</si>
  <si>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</si>
  <si>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</si>
  <si>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</si>
  <si>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</si>
  <si>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</si>
  <si>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</si>
  <si>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</si>
  <si>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</si>
  <si>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</si>
  <si>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</si>
  <si>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</si>
  <si>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</si>
  <si>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</si>
  <si>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</si>
  <si>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</si>
  <si>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</si>
  <si>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</si>
  <si>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</si>
  <si>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</si>
  <si>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</si>
  <si>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</si>
  <si>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</si>
  <si>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</si>
  <si>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</si>
  <si>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</si>
  <si>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</si>
  <si>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</si>
  <si>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</si>
  <si>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</si>
  <si>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</si>
  <si>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</si>
  <si>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</si>
  <si>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</si>
  <si>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</si>
  <si>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</si>
  <si>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</si>
  <si>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</si>
  <si>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</si>
  <si>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</si>
  <si>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</si>
  <si>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</si>
  <si>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</si>
  <si>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</si>
  <si>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</si>
  <si>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</si>
  <si>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</si>
  <si>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</si>
  <si>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</si>
  <si>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</si>
  <si>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</si>
  <si>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</si>
  <si>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</si>
  <si>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</si>
  <si>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</si>
  <si>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</si>
  <si>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</si>
  <si>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</si>
  <si>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</si>
  <si>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</si>
  <si>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</si>
  <si>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</si>
  <si>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</si>
  <si>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</si>
  <si>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</si>
  <si>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</si>
  <si>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</si>
  <si>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</si>
  <si>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</si>
  <si>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</si>
  <si>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</si>
  <si>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</si>
  <si>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</si>
  <si>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</si>
  <si>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</si>
  <si>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</si>
  <si>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</si>
  <si>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</si>
  <si>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</si>
  <si>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</si>
  <si>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</si>
  <si>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</si>
  <si>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</si>
  <si>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</si>
  <si>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</si>
  <si>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</si>
  <si>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</si>
  <si>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</si>
  <si>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</si>
  <si>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</si>
  <si>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</si>
  <si>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</si>
  <si>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</si>
  <si>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</si>
  <si>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</si>
  <si>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</si>
  <si>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</si>
  <si>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</si>
  <si>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</si>
  <si>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</si>
  <si>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</si>
  <si>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</si>
  <si>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</si>
  <si>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</si>
  <si>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</si>
  <si>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</si>
  <si>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</si>
  <si>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</si>
  <si>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</si>
  <si>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</si>
  <si>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</si>
  <si>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</si>
  <si>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</si>
  <si>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</si>
  <si>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</si>
  <si>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</si>
  <si>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</si>
  <si>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</si>
  <si>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</si>
  <si>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</si>
  <si>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</si>
  <si>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</si>
  <si>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</si>
  <si>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</si>
  <si>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</si>
  <si>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</si>
  <si>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</si>
  <si>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</si>
  <si>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</si>
  <si>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</si>
  <si>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</si>
  <si>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</si>
  <si>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</si>
  <si>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</si>
  <si>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</si>
  <si>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</si>
  <si>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</si>
  <si>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</si>
  <si>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</si>
  <si>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</si>
  <si>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</si>
  <si>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</si>
  <si>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</si>
  <si>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</si>
  <si>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</si>
  <si>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</si>
  <si>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</si>
  <si>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</si>
  <si>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</si>
  <si>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</si>
  <si>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</si>
  <si>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</si>
  <si>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</si>
  <si>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</si>
  <si>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</si>
  <si>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</si>
  <si>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</si>
  <si>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</si>
  <si>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</si>
  <si>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</si>
  <si>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</si>
  <si>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</si>
  <si>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</si>
  <si>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</si>
  <si>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</si>
  <si>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</si>
  <si>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</si>
  <si>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</si>
  <si>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</si>
  <si>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</si>
  <si>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</si>
  <si>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</si>
  <si>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</si>
  <si>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</si>
  <si>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</si>
  <si>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</si>
  <si>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</si>
  <si>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</si>
  <si>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</si>
  <si>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</si>
  <si>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</si>
  <si>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</si>
  <si>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</si>
  <si>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</si>
  <si>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</si>
  <si>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</si>
  <si>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</si>
  <si>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</si>
  <si>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</si>
  <si>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</si>
  <si>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</si>
  <si>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</si>
  <si>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</si>
  <si>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</si>
  <si>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</si>
  <si>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</si>
  <si>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</si>
  <si>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</si>
  <si>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</si>
  <si>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</si>
  <si>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</si>
  <si>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</si>
  <si>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</si>
  <si>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</si>
  <si>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</si>
  <si>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</si>
  <si>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</si>
  <si>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</si>
  <si>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</si>
  <si>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</si>
  <si>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</si>
  <si>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</si>
  <si>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</si>
  <si>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</si>
  <si>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</si>
  <si>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</si>
  <si>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</si>
  <si>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</si>
  <si>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</si>
  <si>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</si>
  <si>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</si>
  <si>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</si>
  <si>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</si>
  <si>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</si>
  <si>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</si>
  <si>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</si>
  <si>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</si>
  <si>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</si>
  <si>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</si>
  <si>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</si>
  <si>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</si>
  <si>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</si>
  <si>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</si>
  <si>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</si>
  <si>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</si>
  <si>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</si>
  <si>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</si>
  <si>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</si>
  <si>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</si>
  <si>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</si>
  <si>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</si>
  <si>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</si>
  <si>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</si>
  <si>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</si>
  <si>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</si>
  <si>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</si>
  <si>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</si>
  <si>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</si>
  <si>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</si>
  <si>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</si>
  <si>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</si>
  <si>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</si>
  <si>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</si>
  <si>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</si>
  <si>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</si>
  <si>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</si>
  <si>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</si>
  <si>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</si>
  <si>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</si>
  <si>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</si>
  <si>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</si>
  <si>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</si>
  <si>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</si>
  <si>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</si>
  <si>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</si>
  <si>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</si>
  <si>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</si>
  <si>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</si>
  <si>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</si>
  <si>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</si>
  <si>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</si>
  <si>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</si>
  <si>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</si>
  <si>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</si>
  <si>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</si>
  <si>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</si>
  <si>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</si>
  <si>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</si>
  <si>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</si>
  <si>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</si>
  <si>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</si>
  <si>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</si>
  <si>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</si>
  <si>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</si>
  <si>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</si>
  <si>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</si>
  <si>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</si>
  <si>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</si>
  <si>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</si>
  <si>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</si>
  <si>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</si>
  <si>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</si>
  <si>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</si>
  <si>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</si>
  <si>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</si>
  <si>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</si>
  <si>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</si>
  <si>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</si>
  <si>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</si>
  <si>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</si>
  <si>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</si>
  <si>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</si>
  <si>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</si>
  <si>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</si>
  <si>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</si>
  <si>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</si>
  <si>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</si>
  <si>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</si>
  <si>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</si>
  <si>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</si>
  <si>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</si>
  <si>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</si>
  <si>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</si>
  <si>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</si>
  <si>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</si>
  <si>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</si>
  <si>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</si>
  <si>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</si>
  <si>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</si>
  <si>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</si>
  <si>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</si>
  <si>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</si>
  <si>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</si>
  <si>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</si>
  <si>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</si>
  <si>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</si>
  <si>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</si>
  <si>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</si>
  <si>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</si>
  <si>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</si>
  <si>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</si>
  <si>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</si>
  <si>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</si>
  <si>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</si>
  <si>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</si>
  <si>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</si>
  <si>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</si>
  <si>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</si>
  <si>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</si>
  <si>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</si>
  <si>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</si>
  <si>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</si>
  <si>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</si>
  <si>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</si>
  <si>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</si>
  <si>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</si>
  <si>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</si>
  <si>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</si>
  <si>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</si>
  <si>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</si>
  <si>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</si>
  <si>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</si>
  <si>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</si>
  <si>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</si>
  <si>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</si>
  <si>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</si>
  <si>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</si>
  <si>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</si>
  <si>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</si>
  <si>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</si>
  <si>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</si>
  <si>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</si>
  <si>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</si>
  <si>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</si>
  <si>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</si>
  <si>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</si>
  <si>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</si>
  <si>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</si>
  <si>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</si>
  <si>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</si>
  <si>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</si>
  <si>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</si>
  <si>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</si>
  <si>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</si>
  <si>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</si>
  <si>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</si>
  <si>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</si>
  <si>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</si>
  <si>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</si>
  <si>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</si>
  <si>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</si>
  <si>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</si>
  <si>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</si>
  <si>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</si>
  <si>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</si>
  <si>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</si>
  <si>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</si>
  <si>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</si>
  <si>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</si>
  <si>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</si>
  <si>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</si>
  <si>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</si>
  <si>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</si>
  <si>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</si>
  <si>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</si>
  <si>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</si>
  <si>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</si>
  <si>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</si>
  <si>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</si>
  <si>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</si>
  <si>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</si>
  <si>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</si>
  <si>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</si>
  <si>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</si>
  <si>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</si>
  <si>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</si>
  <si>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</si>
  <si>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</si>
  <si>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</si>
  <si>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</si>
  <si>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</si>
  <si>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</si>
  <si>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</si>
  <si>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</si>
  <si>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</si>
  <si>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</si>
  <si>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</si>
  <si>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</si>
  <si>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</si>
  <si>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</si>
  <si>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</si>
  <si>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</si>
  <si>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</si>
  <si>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</si>
  <si>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</si>
  <si>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</si>
  <si>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</si>
  <si>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</si>
  <si>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</si>
  <si>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</si>
  <si>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</si>
  <si>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</si>
  <si>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</si>
  <si>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</si>
  <si>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</si>
  <si>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</si>
  <si>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</si>
  <si>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</si>
  <si>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</si>
  <si>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</si>
  <si>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</si>
  <si>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</si>
  <si>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</si>
  <si>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</si>
  <si>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</si>
  <si>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</si>
  <si>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</si>
  <si>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</si>
  <si>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</si>
  <si>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</si>
  <si>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</si>
  <si>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</si>
  <si>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</si>
  <si>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</si>
  <si>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</si>
  <si>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</si>
  <si>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</si>
  <si>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</si>
  <si>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</si>
  <si>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</si>
  <si>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</si>
  <si>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</si>
  <si>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</si>
  <si>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</si>
  <si>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</si>
  <si>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</si>
  <si>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</si>
  <si>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</si>
  <si>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</si>
  <si>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</si>
  <si>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</si>
  <si>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</si>
  <si>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</si>
  <si>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</si>
  <si>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</si>
  <si>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</si>
  <si>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</si>
  <si>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</si>
  <si>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</si>
  <si>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</si>
  <si>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</si>
  <si>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</si>
  <si>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</si>
  <si>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</si>
  <si>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</si>
  <si>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</si>
  <si>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</si>
  <si>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</si>
  <si>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</si>
  <si>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</si>
  <si>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</si>
  <si>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</si>
  <si>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</si>
  <si>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</si>
  <si>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</si>
  <si>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</si>
  <si>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</si>
  <si>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</si>
  <si>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</si>
  <si>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</si>
  <si>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</si>
  <si>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</si>
  <si>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</si>
  <si>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</si>
  <si>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</si>
  <si>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</si>
  <si>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</si>
  <si>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</si>
  <si>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</si>
  <si>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</si>
  <si>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</si>
  <si>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</si>
  <si>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</si>
  <si>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</si>
  <si>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</si>
  <si>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</si>
  <si>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</si>
  <si>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</si>
  <si>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</si>
  <si>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</si>
  <si>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</si>
  <si>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</si>
  <si>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</si>
  <si>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</si>
  <si>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</si>
  <si>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</si>
  <si>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</si>
  <si>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</si>
  <si>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</si>
  <si>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</si>
  <si>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</si>
  <si>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</si>
  <si>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</si>
  <si>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</si>
  <si>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</si>
  <si>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</si>
  <si>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</si>
  <si>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</si>
  <si>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</si>
  <si>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</si>
  <si>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</si>
  <si>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</si>
  <si>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</si>
  <si>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</si>
  <si>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</si>
  <si>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</si>
  <si>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</si>
  <si>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</si>
  <si>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</si>
  <si>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</si>
  <si>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</si>
  <si>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</si>
  <si>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</si>
  <si>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</si>
  <si>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</si>
  <si>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</si>
  <si>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</si>
  <si>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</si>
  <si>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</si>
  <si>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</si>
  <si>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</si>
  <si>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</si>
  <si>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</si>
  <si>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</si>
  <si>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</si>
  <si>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</si>
  <si>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</si>
  <si>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</si>
  <si>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</si>
  <si>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</si>
  <si>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</si>
  <si>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</si>
  <si>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</si>
  <si>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</si>
  <si>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</si>
  <si>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</si>
  <si>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</si>
  <si>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</si>
  <si>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</si>
  <si>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</si>
  <si>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</si>
  <si>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</si>
  <si>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</si>
  <si>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</si>
  <si>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</si>
  <si>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</si>
  <si>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</si>
  <si>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</si>
  <si>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</si>
  <si>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</si>
  <si>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</si>
  <si>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</si>
  <si>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</si>
  <si>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</si>
  <si>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</si>
  <si>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</si>
  <si>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</si>
  <si>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</si>
  <si>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</si>
  <si>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</si>
  <si>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</si>
  <si>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</si>
  <si>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</si>
  <si>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</si>
  <si>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</si>
  <si>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</si>
  <si>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</si>
  <si>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</si>
  <si>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</si>
  <si>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</si>
  <si>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</si>
  <si>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</si>
  <si>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</si>
  <si>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</si>
  <si>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</si>
  <si>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</si>
  <si>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</si>
  <si>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</si>
  <si>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</si>
  <si>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</si>
  <si>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</si>
  <si>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</si>
  <si>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</si>
  <si>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</si>
  <si>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</si>
  <si>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</si>
  <si>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</si>
  <si>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</si>
  <si>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</si>
  <si>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</si>
  <si>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</si>
  <si>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</si>
  <si>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</si>
  <si>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</si>
  <si>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</si>
  <si>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</si>
  <si>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</si>
  <si>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</si>
  <si>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</si>
  <si>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</si>
  <si>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</si>
  <si>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</si>
  <si>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</si>
  <si>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</si>
  <si>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</si>
  <si>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</si>
  <si>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</si>
  <si>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</si>
  <si>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</si>
  <si>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</si>
  <si>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</si>
  <si>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</si>
  <si>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</si>
  <si>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</si>
  <si>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</si>
  <si>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</si>
  <si>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</si>
  <si>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</si>
  <si>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</si>
  <si>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</si>
  <si>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</si>
  <si>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</si>
  <si>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</si>
  <si>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</si>
  <si>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</si>
  <si>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</si>
  <si>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</si>
  <si>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</si>
  <si>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</si>
  <si>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</si>
  <si>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</si>
  <si>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</si>
  <si>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</si>
  <si>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</si>
  <si>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</si>
  <si>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</si>
  <si>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</si>
  <si>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</si>
  <si>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</si>
  <si>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</si>
  <si>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</si>
  <si>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</si>
  <si>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</si>
  <si>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</si>
  <si>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</si>
  <si>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</si>
  <si>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</si>
  <si>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</si>
  <si>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</si>
  <si>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</si>
  <si>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</si>
  <si>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</si>
  <si>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</si>
  <si>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</si>
  <si>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</si>
  <si>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</si>
  <si>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</si>
  <si>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</si>
  <si>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</si>
  <si>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</si>
  <si>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</si>
  <si>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</si>
  <si>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</si>
  <si>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</si>
  <si>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</si>
  <si>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</si>
  <si>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</si>
  <si>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</si>
  <si>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</si>
  <si>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</si>
  <si>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</si>
  <si>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</si>
  <si>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</si>
  <si>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</si>
  <si>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</si>
  <si>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</si>
  <si>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</si>
  <si>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</si>
  <si>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</si>
  <si>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</si>
  <si>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</si>
  <si>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</si>
  <si>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</si>
  <si>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</si>
  <si>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</si>
  <si>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</si>
  <si>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</si>
  <si>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</si>
  <si>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</si>
  <si>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</si>
  <si>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</si>
  <si>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</si>
  <si>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</si>
  <si>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</si>
  <si>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</si>
  <si>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</si>
  <si>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</si>
  <si>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</si>
  <si>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</si>
  <si>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</si>
  <si>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</si>
  <si>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</si>
  <si>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</si>
  <si>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</si>
  <si>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</si>
  <si>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</si>
  <si>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</si>
  <si>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</si>
  <si>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</si>
  <si>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</si>
  <si>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</si>
  <si>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</si>
  <si>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</si>
  <si>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</si>
  <si>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</si>
  <si>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</si>
  <si>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</si>
  <si>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</si>
  <si>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</si>
  <si>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</si>
  <si>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</si>
  <si>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</si>
  <si>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</si>
  <si>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</si>
  <si>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</si>
  <si>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</si>
  <si>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</si>
  <si>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</si>
  <si>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</si>
  <si>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</si>
  <si>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</si>
  <si>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</si>
  <si>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</si>
  <si>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</si>
  <si>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</si>
  <si>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</si>
  <si>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</si>
  <si>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</si>
  <si>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</si>
  <si>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</si>
  <si>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</si>
  <si>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</si>
  <si>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</si>
  <si>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</si>
  <si>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</si>
  <si>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</si>
  <si>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</si>
  <si>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</si>
  <si>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</si>
  <si>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</si>
  <si>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</si>
  <si>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</si>
  <si>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</si>
  <si>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</si>
  <si>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</si>
  <si>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</si>
  <si>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</si>
  <si>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</si>
  <si>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</si>
  <si>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</si>
  <si>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</si>
  <si>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</si>
  <si>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</si>
  <si>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</si>
  <si>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</si>
  <si>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</si>
  <si>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</si>
  <si>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</si>
  <si>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</si>
  <si>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</si>
  <si>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</si>
  <si>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</si>
  <si>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</si>
  <si>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</si>
  <si>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</si>
  <si>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</si>
  <si>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</si>
  <si>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</si>
  <si>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</si>
  <si>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</si>
  <si>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</si>
  <si>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</si>
  <si>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</si>
  <si>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</si>
  <si>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</si>
  <si>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</si>
  <si>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</si>
  <si>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</si>
  <si>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</si>
  <si>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</si>
  <si>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</si>
  <si>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</si>
  <si>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</si>
  <si>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</si>
  <si>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</si>
  <si>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</si>
  <si>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</si>
  <si>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</si>
  <si>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</si>
  <si>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</si>
  <si>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</si>
  <si>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</si>
  <si>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</si>
  <si>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</si>
  <si>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</si>
  <si>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</si>
  <si>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</si>
  <si>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</si>
  <si>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</si>
  <si>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</si>
  <si>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</si>
  <si>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</si>
  <si>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</si>
  <si>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</si>
  <si>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</si>
  <si>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</si>
  <si>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</si>
  <si>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</si>
  <si>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</si>
  <si>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</si>
  <si>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</si>
  <si>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</si>
  <si>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</si>
  <si>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</si>
  <si>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</si>
  <si>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</si>
  <si>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</si>
  <si>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</si>
  <si>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</si>
  <si>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</si>
  <si>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</si>
  <si>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</si>
  <si>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</si>
  <si>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</si>
  <si>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</si>
  <si>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</si>
  <si>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</si>
  <si>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</si>
  <si>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</si>
  <si>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</si>
  <si>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</si>
  <si>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</si>
  <si>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</si>
  <si>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</si>
  <si>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</si>
  <si>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</si>
  <si>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</si>
  <si>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</si>
  <si>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</si>
  <si>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</si>
  <si>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</si>
  <si>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</si>
  <si>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</si>
  <si>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</si>
  <si>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</si>
  <si>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</si>
  <si>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</si>
  <si>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</si>
  <si>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</si>
  <si>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</si>
  <si>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</si>
  <si>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</si>
  <si>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</si>
  <si>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</si>
  <si>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</si>
  <si>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</si>
  <si>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</si>
  <si>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</si>
  <si>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</si>
  <si>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</si>
  <si>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</si>
  <si>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</si>
  <si>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</si>
  <si>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</si>
  <si>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</si>
  <si>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</si>
  <si>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</si>
  <si>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</si>
  <si>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</si>
  <si>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</si>
  <si>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</si>
  <si>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</si>
  <si>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</si>
  <si>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</si>
  <si>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</si>
  <si>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</si>
  <si>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</si>
  <si>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</si>
  <si>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</si>
  <si>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</si>
  <si>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</si>
  <si>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</si>
  <si>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</si>
  <si>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</si>
  <si>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</si>
  <si>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</si>
  <si>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</si>
  <si>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</si>
  <si>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</si>
  <si>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</si>
  <si>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</si>
  <si>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</si>
  <si>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</si>
  <si>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</si>
  <si>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</si>
  <si>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</si>
  <si>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</si>
  <si>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</si>
  <si>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</si>
  <si>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</si>
  <si>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</si>
  <si>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</si>
  <si>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</si>
  <si>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</si>
  <si>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</si>
  <si>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</si>
  <si>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</si>
  <si>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</si>
  <si>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</si>
  <si>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</si>
  <si>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</si>
  <si>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</si>
  <si>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</si>
  <si>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</si>
  <si>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</si>
  <si>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</si>
  <si>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</si>
  <si>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</si>
  <si>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</si>
  <si>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</si>
  <si>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</si>
  <si>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</si>
  <si>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</si>
  <si>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</si>
  <si>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</si>
  <si>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</si>
  <si>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</si>
  <si>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</si>
  <si>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</si>
  <si>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</si>
  <si>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</si>
  <si>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</si>
  <si>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</si>
  <si>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</si>
  <si>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</si>
  <si>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</si>
  <si>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</si>
  <si>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</si>
  <si>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</si>
  <si>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</si>
  <si>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</si>
  <si>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</si>
  <si>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</si>
  <si>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</si>
  <si>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</si>
  <si>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</si>
  <si>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</si>
  <si>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</si>
  <si>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</si>
  <si>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</si>
  <si>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</si>
  <si>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</si>
  <si>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</si>
  <si>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</si>
  <si>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</si>
  <si>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</si>
  <si>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</si>
  <si>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</si>
  <si>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</si>
  <si>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</si>
  <si>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</si>
  <si>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</si>
  <si>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</si>
  <si>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</si>
  <si>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</si>
  <si>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</si>
  <si>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</si>
  <si>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</si>
  <si>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</si>
  <si>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</si>
  <si>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</si>
  <si>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</si>
  <si>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</si>
  <si>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</si>
  <si>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</si>
  <si>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</si>
  <si>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</si>
  <si>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</si>
  <si>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</si>
  <si>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</si>
  <si>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</si>
  <si>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</si>
  <si>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</si>
  <si>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</si>
  <si>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</si>
  <si>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</si>
  <si>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</si>
  <si>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</si>
  <si>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</si>
  <si>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</si>
  <si>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</si>
  <si>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</si>
  <si>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</si>
  <si>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</si>
  <si>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</si>
  <si>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</si>
  <si>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</si>
  <si>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</si>
  <si>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</si>
  <si>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</si>
  <si>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</si>
  <si>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</si>
  <si>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</si>
  <si>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</si>
  <si>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</si>
  <si>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</si>
  <si>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</si>
  <si>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</si>
  <si>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</si>
  <si>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</si>
  <si>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</si>
  <si>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</si>
  <si>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</si>
  <si>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</si>
  <si>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</si>
  <si>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</si>
  <si>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</si>
  <si>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</si>
  <si>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</si>
  <si>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</si>
  <si>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</si>
  <si>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</si>
  <si>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</si>
  <si>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</si>
  <si>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</si>
  <si>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</si>
  <si>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</si>
  <si>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</si>
  <si>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</si>
  <si>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</si>
  <si>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</si>
  <si>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</si>
  <si>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</si>
  <si>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</si>
  <si>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</si>
  <si>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</si>
  <si>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</si>
  <si>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</si>
  <si>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</si>
  <si>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</si>
  <si>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</si>
  <si>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</si>
  <si>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</si>
  <si>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</si>
  <si>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</si>
  <si>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</si>
  <si>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</si>
  <si>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</si>
  <si>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</si>
  <si>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</si>
  <si>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</si>
  <si>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</si>
  <si>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</si>
  <si>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</si>
  <si>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</si>
  <si>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</si>
  <si>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</si>
  <si>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</si>
  <si>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</si>
  <si>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</si>
  <si>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</si>
  <si>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</si>
  <si>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</si>
  <si>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</si>
  <si>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</si>
  <si>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</si>
  <si>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</si>
  <si>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</si>
  <si>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</si>
  <si>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</si>
  <si>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</si>
  <si>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</si>
  <si>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</si>
  <si>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</si>
  <si>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</si>
  <si>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</si>
  <si>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</si>
  <si>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</si>
  <si>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</si>
  <si>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</si>
  <si>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</si>
  <si>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</si>
  <si>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</si>
  <si>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</si>
  <si>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</si>
  <si>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</si>
  <si>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</si>
  <si>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</si>
  <si>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</si>
  <si>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</si>
  <si>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</si>
  <si>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</si>
  <si>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</si>
  <si>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</si>
  <si>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</si>
  <si>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</si>
  <si>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</si>
  <si>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</si>
  <si>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</si>
  <si>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</si>
  <si>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</si>
  <si>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</si>
  <si>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</si>
  <si>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</si>
  <si>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</si>
  <si>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</si>
  <si>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</si>
  <si>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</si>
  <si>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</si>
  <si>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</si>
  <si>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</si>
  <si>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</si>
  <si>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</si>
  <si>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</si>
  <si>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</si>
  <si>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</si>
  <si>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</si>
  <si>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</si>
  <si>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</si>
  <si>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</si>
  <si>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</si>
  <si>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</si>
  <si>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</si>
  <si>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</si>
  <si>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</si>
  <si>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</si>
  <si>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</si>
  <si>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</si>
  <si>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</si>
  <si>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</si>
  <si>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</si>
  <si>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</si>
  <si>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</si>
  <si>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</si>
  <si>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</si>
  <si>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</si>
  <si>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</si>
  <si>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</si>
  <si>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</si>
  <si>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</si>
  <si>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</si>
  <si>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</si>
  <si>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</si>
  <si>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</si>
  <si>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</si>
  <si>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</si>
  <si>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</si>
  <si>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</si>
  <si>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</si>
  <si>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</si>
  <si>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</si>
  <si>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</si>
  <si>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</si>
  <si>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</si>
  <si>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</si>
  <si>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</si>
  <si>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</si>
  <si>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</si>
  <si>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</si>
  <si>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</si>
  <si>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</si>
  <si>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</si>
  <si>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</si>
  <si>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</si>
  <si>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</si>
  <si>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</si>
  <si>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</si>
  <si>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</si>
  <si>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</si>
  <si>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</si>
  <si>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</si>
  <si>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</si>
  <si>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</si>
  <si>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</si>
  <si>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</si>
  <si>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</si>
  <si>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</si>
  <si>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</si>
  <si>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</si>
  <si>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</si>
  <si>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</si>
  <si>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</si>
  <si>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</si>
  <si>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</si>
  <si>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</si>
  <si>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</si>
  <si>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</si>
  <si>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</si>
  <si>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</si>
  <si>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</si>
  <si>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</si>
  <si>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</si>
  <si>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</si>
  <si>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</si>
  <si>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</si>
  <si>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</si>
  <si>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</si>
  <si>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</si>
  <si>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</si>
  <si>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</si>
  <si>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</si>
  <si>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</si>
  <si>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</si>
  <si>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</si>
  <si>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</si>
  <si>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</si>
  <si>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</si>
  <si>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</si>
  <si>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</si>
  <si>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</si>
  <si>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</si>
  <si>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</si>
  <si>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</si>
  <si>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</si>
  <si>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</si>
  <si>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</si>
  <si>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</si>
  <si>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</si>
  <si>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</si>
  <si>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</si>
  <si>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</si>
  <si>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</si>
  <si>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</si>
  <si>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</si>
  <si>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</si>
  <si>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</si>
  <si>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</si>
  <si>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</si>
  <si>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</si>
  <si>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</si>
  <si>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</si>
  <si>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</si>
  <si>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</si>
  <si>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</si>
  <si>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</si>
  <si>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</si>
  <si>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</si>
  <si>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</si>
  <si>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</si>
  <si>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</si>
  <si>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</si>
  <si>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</si>
  <si>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</si>
  <si>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</si>
  <si>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</si>
  <si>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</si>
  <si>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</si>
  <si>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</si>
  <si>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</si>
  <si>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</si>
  <si>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</si>
  <si>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</si>
  <si>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</si>
  <si>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</si>
  <si>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</si>
  <si>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</si>
  <si>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</si>
  <si>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</si>
  <si>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</si>
  <si>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</si>
  <si>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</si>
  <si>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</si>
  <si>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</si>
  <si>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</si>
  <si>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</si>
  <si>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</si>
  <si>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</si>
  <si>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</si>
  <si>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</si>
  <si>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</si>
  <si>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</si>
  <si>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</si>
  <si>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</si>
  <si>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</si>
  <si>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</si>
  <si>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</si>
  <si>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</si>
  <si>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</si>
  <si>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</si>
  <si>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</si>
  <si>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</si>
  <si>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</si>
  <si>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</si>
  <si>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</si>
  <si>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</si>
  <si>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</si>
  <si>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</si>
  <si>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</si>
  <si>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</si>
  <si>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</si>
  <si>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</si>
  <si>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</si>
  <si>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</si>
  <si>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</si>
  <si>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</si>
  <si>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</si>
  <si>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</si>
  <si>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</si>
  <si>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</si>
  <si>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</si>
  <si>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</si>
  <si>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</si>
  <si>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</si>
  <si>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</si>
  <si>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</si>
  <si>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</si>
  <si>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</si>
  <si>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</si>
  <si>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</si>
  <si>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</si>
  <si>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</si>
  <si>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</si>
  <si>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</si>
  <si>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</si>
  <si>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</si>
  <si>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</si>
  <si>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</si>
  <si>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</si>
  <si>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</si>
  <si>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</si>
  <si>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</si>
  <si>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</si>
  <si>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</si>
  <si>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</si>
  <si>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</si>
  <si>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</si>
  <si>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</si>
  <si>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</si>
  <si>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</si>
  <si>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</si>
  <si>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</si>
  <si>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</si>
  <si>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</si>
  <si>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</si>
  <si>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</si>
  <si>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</si>
  <si>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</si>
  <si>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</si>
  <si>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</si>
  <si>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</si>
  <si>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</si>
  <si>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</si>
  <si>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</si>
  <si>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</si>
  <si>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</si>
  <si>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</si>
  <si>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</si>
  <si>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</si>
  <si>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</si>
  <si>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</si>
  <si>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</si>
  <si>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</si>
  <si>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</si>
  <si>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</si>
  <si>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</si>
  <si>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</si>
  <si>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</si>
  <si>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</si>
  <si>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</si>
  <si>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</si>
  <si>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</si>
  <si>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</si>
  <si>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</si>
  <si>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</si>
  <si>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</si>
  <si>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</si>
  <si>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</si>
  <si>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</si>
  <si>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</si>
  <si>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</si>
  <si>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</si>
  <si>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</si>
  <si>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</si>
  <si>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</si>
  <si>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</si>
  <si>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</si>
  <si>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</si>
  <si>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</si>
  <si>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</si>
  <si>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</si>
  <si>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</si>
  <si>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</si>
  <si>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</si>
  <si>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</si>
  <si>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</si>
  <si>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</si>
  <si>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</si>
  <si>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</si>
  <si>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</si>
  <si>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</si>
  <si>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</si>
  <si>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</si>
  <si>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</si>
  <si>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</si>
  <si>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</si>
  <si>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</si>
  <si>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</si>
  <si>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</si>
  <si>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</si>
  <si>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</si>
  <si>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</si>
  <si>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</si>
  <si>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</si>
  <si>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</si>
  <si>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</si>
  <si>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</si>
  <si>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</si>
  <si>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</si>
  <si>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</si>
  <si>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</si>
  <si>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</si>
  <si>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</si>
  <si>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</si>
  <si>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</si>
  <si>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</si>
  <si>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</si>
  <si>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</si>
  <si>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</si>
  <si>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</si>
  <si>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</si>
  <si>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</si>
  <si>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</si>
  <si>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</si>
  <si>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</si>
  <si>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</si>
  <si>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</si>
  <si>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</si>
  <si>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</si>
  <si>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</si>
  <si>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</si>
  <si>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</si>
  <si>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</si>
  <si>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</si>
  <si>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</si>
  <si>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</si>
  <si>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</si>
  <si>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</si>
  <si>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</si>
  <si>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</si>
  <si>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</si>
  <si>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</si>
  <si>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</si>
  <si>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</si>
  <si>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</si>
  <si>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</si>
  <si>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</si>
  <si>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</si>
  <si>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</si>
  <si>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</si>
  <si>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</si>
  <si>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</si>
  <si>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</si>
  <si>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</si>
  <si>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</si>
  <si>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</si>
  <si>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</si>
  <si>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</si>
  <si>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</si>
  <si>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</si>
  <si>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</si>
  <si>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</si>
  <si>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</si>
  <si>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</si>
  <si>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</si>
  <si>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</si>
  <si>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</si>
  <si>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</si>
  <si>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</si>
  <si>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</si>
  <si>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</si>
  <si>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</si>
  <si>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</si>
  <si>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</si>
  <si>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</si>
  <si>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</si>
  <si>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</si>
  <si>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</si>
  <si>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</si>
  <si>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</si>
  <si>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</si>
  <si>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</si>
  <si>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</si>
  <si>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</si>
  <si>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</si>
  <si>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</si>
  <si>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</si>
  <si>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</si>
  <si>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</si>
  <si>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</si>
  <si>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</si>
  <si>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</si>
  <si>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</si>
  <si>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</si>
  <si>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</si>
  <si>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</si>
  <si>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</si>
  <si>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</si>
  <si>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</si>
  <si>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</si>
  <si>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</si>
  <si>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</si>
  <si>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</si>
  <si>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</si>
  <si>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</si>
  <si>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</si>
  <si>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</si>
  <si>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</si>
  <si>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</si>
  <si>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</si>
  <si>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</si>
  <si>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</si>
  <si>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</si>
  <si>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</si>
  <si>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</si>
  <si>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</si>
  <si>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</si>
  <si>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</si>
  <si>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</si>
  <si>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</si>
  <si>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</si>
  <si>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</si>
  <si>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</si>
  <si>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</si>
  <si>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</si>
  <si>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</si>
  <si>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</si>
  <si>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</si>
  <si>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</si>
  <si>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</si>
  <si>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</si>
  <si>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</si>
  <si>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</si>
  <si>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</si>
  <si>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</si>
  <si>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</si>
  <si>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</si>
  <si>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</si>
  <si>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</si>
  <si>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</si>
  <si>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</si>
  <si>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</si>
  <si>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</si>
  <si>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</si>
  <si>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</si>
  <si>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</si>
  <si>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</si>
  <si>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</si>
  <si>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</si>
  <si>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</si>
  <si>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</si>
  <si>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</si>
  <si>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</si>
  <si>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</si>
  <si>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</si>
  <si>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</si>
  <si>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</si>
  <si>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</si>
  <si>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</si>
  <si>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</si>
  <si>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</si>
  <si>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</si>
  <si>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</si>
  <si>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</si>
  <si>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</si>
  <si>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</si>
  <si>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</si>
  <si>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</si>
  <si>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</si>
  <si>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</si>
  <si>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</si>
  <si>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</si>
  <si>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</si>
  <si>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</si>
  <si>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</si>
  <si>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</si>
  <si>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</si>
  <si>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</si>
  <si>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</si>
  <si>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</si>
  <si>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</si>
  <si>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</si>
  <si>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</si>
  <si>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</si>
  <si>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</si>
  <si>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</si>
  <si>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</si>
  <si>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</si>
  <si>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</si>
  <si>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</si>
  <si>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</si>
  <si>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</si>
  <si>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</si>
  <si>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</si>
  <si>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</si>
  <si>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</si>
  <si>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</si>
  <si>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</si>
  <si>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</si>
  <si>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</si>
  <si>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</si>
  <si>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</si>
  <si>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</si>
  <si>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</si>
  <si>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</si>
  <si>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</si>
  <si>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</si>
  <si>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</si>
  <si>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</si>
  <si>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</si>
  <si>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</si>
  <si>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</si>
  <si>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</si>
  <si>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</si>
  <si>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</si>
  <si>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</si>
  <si>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</si>
  <si>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</si>
  <si>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</si>
  <si>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</si>
  <si>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</si>
  <si>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</si>
  <si>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</si>
  <si>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</si>
  <si>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</si>
  <si>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</si>
  <si>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</si>
  <si>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</si>
  <si>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</si>
  <si>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</si>
  <si>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</si>
  <si>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</si>
  <si>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</si>
  <si>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</si>
  <si>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</si>
  <si>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</si>
  <si>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</si>
  <si>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</si>
  <si>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</si>
  <si>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</si>
  <si>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</si>
  <si>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</si>
  <si>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</si>
  <si>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</si>
  <si>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</si>
  <si>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</si>
  <si>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</si>
  <si>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</si>
  <si>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</si>
  <si>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</si>
  <si>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</si>
  <si>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</si>
  <si>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</si>
  <si>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</si>
  <si>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</si>
  <si>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</si>
  <si>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</si>
  <si>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</si>
  <si>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</si>
  <si>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</si>
  <si>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</si>
  <si>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</si>
  <si>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</si>
  <si>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</si>
  <si>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</si>
  <si>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</si>
  <si>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</si>
  <si>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</si>
  <si>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</si>
  <si>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</si>
  <si>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</si>
  <si>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</si>
  <si>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</si>
  <si>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</si>
  <si>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</si>
  <si>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</si>
  <si>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</si>
  <si>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</si>
  <si>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</si>
  <si>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</si>
  <si>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</si>
  <si>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</si>
  <si>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</si>
  <si>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</si>
  <si>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</si>
  <si>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</si>
  <si>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</si>
  <si>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</si>
  <si>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</si>
  <si>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</si>
  <si>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</si>
  <si>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</si>
  <si>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</si>
  <si>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</si>
  <si>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</si>
  <si>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</si>
  <si>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</si>
  <si>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</si>
  <si>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</si>
  <si>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</si>
  <si>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</si>
  <si>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</si>
  <si>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</si>
  <si>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</si>
  <si>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</si>
  <si>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</si>
  <si>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</si>
  <si>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</si>
  <si>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</si>
  <si>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</si>
  <si>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</si>
  <si>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</si>
  <si>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</si>
  <si>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</si>
  <si>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</si>
  <si>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</si>
  <si>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</si>
  <si>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</si>
  <si>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</si>
  <si>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</si>
  <si>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</si>
  <si>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</si>
  <si>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</si>
  <si>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</si>
  <si>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</si>
  <si>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</si>
  <si>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</si>
  <si>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</si>
  <si>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</si>
  <si>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</si>
  <si>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</si>
  <si>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</si>
  <si>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</si>
  <si>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</si>
  <si>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</si>
  <si>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</si>
  <si>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</si>
  <si>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</si>
  <si>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</si>
  <si>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</si>
  <si>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</si>
  <si>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</si>
  <si>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</si>
  <si>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</si>
  <si>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</si>
  <si>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</si>
  <si>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</si>
  <si>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</si>
  <si>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</si>
  <si>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</si>
  <si>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</si>
  <si>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</si>
  <si>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</si>
  <si>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</si>
  <si>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</si>
  <si>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</si>
  <si>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</si>
  <si>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</si>
  <si>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</si>
  <si>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</si>
  <si>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</si>
  <si>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</si>
  <si>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</si>
  <si>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</si>
  <si>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</si>
  <si>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</si>
  <si>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</si>
  <si>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</si>
  <si>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</si>
  <si>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</si>
  <si>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</si>
  <si>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</si>
  <si>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</si>
  <si>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</si>
  <si>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</si>
  <si>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</si>
  <si>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</si>
  <si>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</si>
  <si>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</si>
  <si>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</si>
  <si>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</si>
  <si>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</si>
  <si>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</si>
  <si>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</si>
  <si>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</si>
  <si>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</si>
  <si>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</si>
  <si>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</si>
  <si>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</si>
  <si>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</si>
  <si>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</si>
  <si>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</si>
  <si>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</si>
  <si>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</si>
  <si>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</si>
  <si>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</si>
  <si>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</si>
  <si>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</si>
  <si>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</si>
  <si>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</si>
  <si>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</si>
  <si>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</si>
  <si>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</si>
  <si>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</si>
  <si>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</si>
  <si>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</si>
  <si>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</si>
  <si>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</si>
  <si>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</si>
  <si>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</si>
  <si>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</si>
  <si>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</si>
  <si>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</si>
  <si>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</si>
  <si>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</si>
  <si>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</si>
  <si>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</si>
  <si>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</si>
  <si>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</si>
  <si>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</si>
  <si>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</si>
  <si>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</si>
  <si>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</si>
  <si>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</si>
  <si>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</si>
  <si>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</si>
  <si>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</si>
  <si>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</si>
  <si>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</si>
  <si>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</si>
  <si>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</si>
  <si>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</si>
  <si>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</si>
  <si>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</si>
  <si>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</si>
  <si>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</si>
  <si>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</si>
  <si>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</si>
  <si>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</si>
  <si>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</si>
  <si>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</si>
  <si>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</si>
  <si>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</si>
  <si>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</si>
  <si>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</si>
  <si>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</si>
  <si>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</si>
  <si>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</si>
  <si>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</si>
  <si>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</si>
  <si>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</si>
  <si>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</si>
  <si>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</si>
  <si>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</si>
  <si>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</si>
  <si>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</si>
  <si>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</si>
  <si>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</si>
  <si>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</si>
  <si>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</si>
  <si>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</si>
  <si>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</si>
  <si>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</si>
  <si>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</si>
  <si>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</si>
  <si>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</si>
  <si>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</si>
  <si>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</si>
  <si>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</si>
  <si>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</si>
  <si>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</si>
  <si>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</si>
  <si>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</si>
  <si>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</si>
  <si>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</si>
  <si>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</si>
  <si>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</si>
  <si>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</si>
  <si>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</si>
  <si>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</si>
  <si>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</si>
  <si>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</si>
  <si>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</si>
  <si>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</si>
  <si>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</si>
  <si>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</si>
  <si>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</si>
  <si>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</si>
  <si>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</si>
  <si>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</si>
  <si>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</si>
  <si>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</si>
  <si>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</si>
  <si>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</si>
  <si>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</si>
  <si>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</si>
  <si>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</si>
  <si>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</si>
  <si>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</si>
  <si>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</si>
  <si>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</si>
  <si>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</si>
  <si>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</si>
  <si>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</si>
  <si>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</si>
  <si>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</si>
  <si>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</si>
  <si>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</si>
  <si>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</si>
  <si>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</si>
  <si>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</si>
  <si>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</si>
  <si>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</si>
  <si>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</si>
  <si>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</si>
  <si>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</si>
  <si>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</si>
  <si>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</si>
  <si>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</si>
  <si>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</si>
  <si>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</si>
  <si>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</si>
  <si>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</si>
  <si>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</si>
  <si>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</si>
  <si>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</si>
  <si>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</si>
  <si>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</si>
  <si>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</si>
  <si>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</si>
  <si>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</si>
  <si>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</si>
  <si>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</si>
  <si>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</si>
  <si>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</si>
  <si>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</si>
  <si>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</si>
  <si>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</si>
  <si>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</si>
  <si>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</si>
  <si>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</si>
  <si>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</si>
  <si>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</si>
  <si>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</si>
  <si>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</si>
  <si>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</si>
  <si>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</si>
  <si>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</si>
  <si>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</si>
  <si>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</si>
  <si>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</si>
  <si>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</si>
  <si>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</si>
  <si>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</si>
  <si>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</si>
  <si>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</si>
  <si>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</si>
  <si>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</si>
  <si>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</si>
  <si>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</si>
  <si>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</si>
  <si>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</si>
  <si>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</si>
  <si>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</si>
  <si>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</si>
  <si>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</si>
  <si>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</si>
  <si>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</si>
  <si>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</si>
  <si>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</si>
  <si>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</si>
  <si>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</si>
  <si>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</si>
  <si>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</si>
  <si>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</si>
  <si>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</si>
  <si>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</si>
  <si>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</si>
  <si>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</si>
  <si>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</si>
  <si>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</si>
  <si>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</si>
  <si>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</si>
  <si>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</si>
  <si>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</si>
  <si>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</si>
  <si>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</si>
  <si>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</si>
  <si>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</si>
  <si>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</si>
  <si>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</si>
  <si>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</si>
  <si>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</si>
  <si>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</si>
  <si>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</si>
  <si>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</si>
  <si>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</si>
  <si>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</si>
  <si>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</si>
  <si>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</si>
  <si>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</si>
  <si>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</si>
  <si>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</si>
  <si>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</si>
  <si>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</si>
  <si>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</si>
  <si>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</si>
  <si>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</si>
  <si>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</si>
  <si>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</si>
  <si>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</si>
  <si>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</si>
  <si>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</si>
  <si>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</si>
  <si>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</si>
  <si>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</si>
  <si>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</si>
  <si>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</si>
  <si>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</si>
  <si>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</si>
  <si>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</si>
  <si>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</si>
  <si>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</si>
  <si>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</si>
  <si>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</si>
  <si>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</si>
  <si>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</si>
  <si>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</si>
  <si>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</si>
  <si>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</si>
  <si>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</si>
  <si>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</si>
  <si>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</si>
  <si>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</si>
  <si>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</si>
  <si>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</si>
  <si>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</si>
  <si>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</si>
  <si>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</si>
  <si>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</si>
  <si>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</si>
  <si>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</si>
  <si>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</si>
  <si>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</si>
  <si>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</si>
  <si>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</si>
  <si>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</si>
  <si>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</si>
  <si>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</si>
  <si>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</si>
  <si>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</si>
  <si>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</si>
  <si>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</si>
  <si>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</si>
  <si>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</si>
  <si>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</si>
  <si>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</si>
  <si>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</si>
  <si>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</si>
  <si>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</si>
  <si>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</si>
  <si>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</si>
  <si>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</si>
  <si>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</si>
  <si>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</si>
  <si>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</si>
  <si>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</si>
  <si>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</si>
  <si>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</si>
  <si>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</si>
  <si>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</si>
  <si>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</si>
  <si>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</si>
  <si>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</si>
  <si>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</si>
  <si>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</si>
  <si>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</si>
  <si>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</si>
  <si>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</si>
  <si>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</si>
  <si>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</si>
  <si>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</si>
  <si>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</si>
  <si>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</si>
  <si>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</si>
  <si>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</si>
  <si>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</si>
  <si>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</si>
  <si>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</si>
  <si>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</si>
  <si>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</si>
  <si>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</si>
  <si>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</si>
  <si>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</si>
  <si>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</si>
  <si>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</si>
  <si>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</si>
  <si>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</si>
  <si>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</si>
  <si>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</si>
  <si>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</si>
  <si>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</si>
  <si>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</si>
  <si>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</si>
  <si>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</si>
  <si>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</si>
  <si>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</si>
  <si>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</si>
  <si>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</si>
  <si>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</si>
  <si>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</si>
  <si>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</si>
  <si>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</si>
  <si>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</si>
  <si>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</si>
  <si>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</si>
  <si>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</si>
  <si>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</si>
  <si>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</si>
  <si>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</si>
  <si>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</si>
  <si>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</si>
  <si>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</si>
  <si>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</si>
  <si>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</si>
  <si>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</si>
  <si>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</si>
  <si>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</si>
  <si>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</si>
  <si>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</si>
  <si>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</si>
  <si>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</si>
  <si>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</si>
  <si>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</si>
  <si>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</si>
  <si>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</si>
  <si>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</si>
  <si>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</si>
  <si>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</si>
  <si>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</si>
  <si>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</si>
  <si>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</si>
  <si>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</si>
  <si>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</si>
  <si>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</si>
  <si>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</si>
  <si>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</si>
  <si>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</si>
  <si>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</si>
  <si>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</si>
  <si>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</si>
  <si>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</si>
  <si>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</si>
  <si>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</si>
  <si>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</si>
  <si>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</si>
  <si>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</si>
  <si>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</si>
  <si>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</si>
  <si>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</si>
  <si>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</si>
  <si>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</si>
  <si>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</si>
  <si>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</si>
  <si>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</si>
  <si>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</si>
  <si>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</si>
  <si>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</si>
  <si>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</si>
  <si>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</si>
  <si>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</si>
  <si>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</si>
  <si>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</si>
  <si>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</si>
  <si>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</si>
  <si>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</si>
  <si>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</si>
  <si>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</si>
  <si>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</si>
  <si>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</si>
  <si>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</si>
  <si>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</si>
  <si>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</si>
  <si>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</si>
  <si>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</si>
  <si>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</si>
  <si>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</si>
  <si>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</si>
  <si>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</si>
  <si>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</si>
  <si>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</si>
  <si>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</si>
  <si>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</si>
  <si>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</si>
  <si>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</si>
  <si>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</si>
  <si>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</si>
  <si>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</si>
  <si>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</si>
  <si>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</si>
  <si>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</si>
  <si>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</si>
  <si>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</si>
  <si>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</si>
  <si>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</si>
  <si>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</si>
  <si>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</si>
  <si>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</si>
  <si>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</si>
  <si>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</si>
  <si>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</si>
  <si>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</si>
  <si>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</si>
  <si>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</si>
  <si>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</si>
  <si>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</si>
  <si>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</si>
  <si>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</si>
  <si>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</si>
  <si>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</si>
  <si>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</si>
  <si>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</si>
  <si>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</si>
  <si>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</si>
  <si>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</si>
  <si>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</si>
  <si>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</si>
  <si>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</si>
  <si>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</si>
  <si>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</si>
  <si>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</si>
  <si>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</si>
  <si>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</si>
  <si>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</si>
  <si>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</si>
  <si>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</si>
  <si>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</si>
  <si>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</si>
  <si>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</si>
  <si>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</si>
  <si>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</si>
  <si>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</si>
  <si>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</si>
  <si>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</si>
  <si>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</si>
  <si>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</si>
  <si>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</si>
  <si>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</si>
  <si>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</si>
  <si>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</si>
  <si>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</si>
  <si>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</si>
  <si>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</si>
  <si>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</si>
  <si>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</si>
  <si>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</si>
  <si>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</si>
  <si>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</si>
  <si>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</si>
  <si>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</si>
  <si>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</si>
  <si>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</si>
  <si>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</si>
  <si>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</si>
  <si>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</si>
  <si>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</si>
  <si>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</si>
  <si>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</si>
  <si>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</si>
  <si>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</si>
  <si>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</si>
  <si>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</si>
  <si>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</si>
  <si>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</si>
  <si>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</si>
  <si>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</si>
  <si>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</si>
  <si>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</si>
  <si>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</si>
  <si>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</si>
  <si>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</si>
  <si>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</si>
  <si>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</si>
  <si>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</si>
  <si>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</si>
  <si>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</si>
  <si>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</si>
  <si>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</si>
  <si>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</si>
  <si>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</si>
  <si>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</si>
  <si>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</si>
  <si>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</si>
  <si>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</si>
  <si>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</si>
  <si>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</si>
  <si>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</si>
  <si>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</si>
  <si>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</si>
  <si>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</si>
  <si>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</si>
  <si>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</si>
  <si>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</si>
  <si>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</si>
  <si>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</si>
  <si>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</si>
  <si>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</si>
  <si>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</si>
  <si>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</si>
  <si>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</si>
  <si>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</si>
  <si>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</si>
  <si>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</si>
  <si>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</si>
  <si>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</si>
  <si>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</si>
  <si>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</si>
  <si>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</si>
  <si>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</si>
  <si>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</si>
  <si>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</si>
  <si>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</si>
  <si>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</si>
  <si>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</si>
  <si>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</si>
  <si>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</si>
  <si>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</si>
  <si>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</si>
  <si>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</si>
  <si>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</si>
  <si>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</si>
  <si>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</si>
  <si>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</si>
  <si>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</si>
  <si>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</si>
  <si>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</si>
  <si>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</si>
  <si>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</si>
  <si>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</si>
  <si>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</si>
  <si>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</si>
  <si>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</si>
  <si>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</si>
  <si>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</si>
  <si>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</si>
  <si>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</si>
  <si>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</si>
  <si>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</si>
  <si>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</si>
  <si>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</si>
  <si>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</si>
  <si>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</si>
  <si>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</si>
  <si>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</si>
  <si>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</si>
  <si>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</si>
  <si>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</si>
  <si>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</si>
  <si>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</si>
  <si>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</si>
  <si>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</si>
  <si>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</si>
  <si>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</si>
  <si>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</si>
  <si>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</si>
  <si>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</si>
  <si>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</si>
  <si>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</si>
  <si>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</si>
  <si>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</si>
  <si>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</si>
  <si>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</si>
  <si>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</si>
  <si>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</si>
  <si>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</si>
  <si>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</si>
  <si>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</si>
  <si>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</si>
  <si>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</si>
  <si>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</si>
  <si>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</si>
  <si>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</si>
  <si>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</si>
  <si>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</si>
  <si>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</si>
  <si>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</si>
  <si>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</si>
  <si>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</si>
  <si>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</si>
  <si>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</si>
  <si>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</si>
  <si>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</si>
  <si>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</si>
  <si>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</si>
  <si>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</si>
  <si>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</si>
  <si>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</si>
  <si>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</si>
  <si>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</si>
  <si>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</si>
  <si>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</si>
  <si>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</si>
  <si>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</si>
  <si>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</si>
  <si>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</si>
  <si>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</si>
  <si>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</si>
  <si>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</si>
  <si>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</si>
  <si>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</si>
  <si>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</si>
  <si>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</si>
  <si>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</si>
  <si>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</si>
  <si>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</si>
  <si>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</si>
  <si>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</si>
  <si>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</si>
  <si>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</si>
  <si>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</si>
  <si>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</si>
  <si>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</si>
  <si>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</si>
  <si>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</si>
  <si>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</si>
  <si>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</si>
  <si>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</si>
  <si>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</si>
  <si>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</si>
  <si>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</si>
  <si>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</si>
  <si>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</si>
  <si>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</si>
  <si>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</si>
  <si>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</si>
  <si>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</si>
  <si>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</si>
  <si>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</si>
  <si>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</si>
  <si>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</si>
  <si>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</si>
  <si>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</si>
  <si>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</si>
  <si>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</si>
  <si>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</si>
  <si>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</si>
  <si>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</si>
  <si>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</si>
  <si>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</si>
  <si>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</si>
  <si>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</si>
  <si>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</si>
  <si>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</si>
  <si>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</si>
  <si>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</si>
  <si>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</si>
  <si>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</si>
  <si>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</si>
  <si>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</si>
  <si>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</si>
  <si>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</si>
  <si>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</si>
  <si>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</si>
  <si>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</si>
  <si>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</si>
  <si>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</si>
  <si>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</si>
  <si>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</si>
  <si>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</si>
  <si>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</si>
  <si>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</si>
  <si>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</si>
  <si>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</si>
  <si>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</si>
  <si>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</si>
  <si>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</si>
  <si>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</si>
  <si>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</si>
  <si>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</si>
  <si>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</si>
  <si>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</si>
  <si>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</si>
  <si>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</si>
  <si>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</si>
  <si>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</si>
  <si>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</si>
  <si>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</si>
  <si>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</si>
  <si>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</si>
  <si>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</si>
  <si>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</si>
  <si>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</si>
  <si>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</si>
  <si>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</si>
  <si>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</si>
  <si>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</si>
  <si>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</si>
  <si>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</si>
  <si>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</si>
  <si>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</si>
  <si>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</si>
  <si>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</si>
  <si>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</si>
  <si>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</si>
  <si>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</si>
  <si>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</si>
  <si>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</si>
  <si>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</si>
  <si>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</si>
  <si>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</si>
  <si>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</si>
  <si>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</si>
  <si>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</si>
  <si>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</si>
  <si>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</si>
  <si>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</si>
  <si>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</si>
  <si>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</si>
  <si>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</si>
  <si>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</si>
  <si>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</si>
  <si>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</si>
  <si>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</si>
  <si>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</si>
  <si>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</si>
  <si>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</si>
  <si>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</si>
  <si>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</si>
  <si>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</si>
  <si>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</si>
  <si>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</si>
  <si>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</si>
  <si>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</si>
  <si>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</si>
  <si>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</si>
  <si>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</si>
  <si>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</si>
  <si>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</si>
  <si>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</si>
  <si>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</si>
  <si>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</si>
  <si>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</si>
  <si>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</si>
  <si>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</si>
  <si>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</si>
  <si>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</si>
  <si>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</si>
  <si>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</si>
  <si>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</si>
  <si>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</si>
  <si>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</si>
  <si>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</si>
  <si>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</si>
  <si>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</si>
  <si>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</si>
  <si>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</si>
  <si>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</si>
  <si>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</si>
  <si>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</si>
  <si>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</si>
  <si>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</si>
  <si>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</si>
  <si>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</si>
  <si>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</si>
  <si>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</si>
  <si>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</si>
  <si>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</si>
  <si>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</si>
  <si>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</si>
  <si>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</si>
  <si>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</si>
  <si>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</si>
  <si>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</si>
  <si>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</si>
  <si>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</si>
  <si>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</si>
  <si>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</si>
  <si>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</si>
  <si>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</si>
  <si>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</si>
  <si>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</si>
  <si>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</si>
  <si>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</si>
  <si>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</si>
  <si>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</si>
  <si>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</si>
  <si>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</si>
  <si>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</si>
  <si>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</si>
  <si>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</si>
  <si>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</si>
  <si>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</si>
  <si>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</si>
  <si>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</si>
  <si>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</si>
  <si>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</si>
  <si>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</si>
  <si>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</si>
  <si>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</si>
  <si>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</si>
  <si>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</si>
  <si>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</si>
  <si>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</si>
  <si>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</si>
  <si>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</si>
  <si>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</si>
  <si>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</si>
  <si>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</si>
  <si>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</si>
  <si>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</si>
  <si>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</si>
  <si>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</si>
  <si>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</si>
  <si>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</si>
  <si>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</si>
  <si>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</si>
  <si>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</si>
  <si>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</si>
  <si>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</si>
  <si>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</si>
  <si>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</si>
  <si>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</si>
  <si>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</si>
  <si>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</si>
  <si>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</si>
  <si>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</si>
  <si>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</si>
  <si>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</si>
  <si>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</si>
  <si>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</si>
  <si>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</si>
  <si>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</si>
  <si>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</si>
  <si>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</si>
  <si>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</si>
  <si>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</si>
  <si>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</si>
  <si>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</si>
  <si>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</si>
  <si>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</si>
  <si>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</si>
  <si>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</si>
  <si>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</si>
  <si>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</si>
  <si>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</si>
  <si>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</si>
  <si>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</si>
  <si>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</si>
  <si>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</si>
  <si>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</si>
  <si>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</si>
  <si>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</si>
  <si>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</si>
  <si>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</si>
  <si>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</si>
  <si>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</si>
  <si>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</si>
  <si>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</si>
  <si>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</si>
  <si>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</si>
  <si>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</si>
  <si>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</si>
  <si>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</si>
  <si>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</si>
  <si>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</si>
  <si>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</si>
  <si>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</si>
  <si>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</si>
  <si>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</si>
  <si>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</si>
  <si>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</si>
  <si>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</si>
  <si>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</si>
  <si>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</si>
  <si>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</si>
  <si>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</si>
  <si>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</si>
  <si>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</si>
  <si>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</si>
  <si>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</si>
  <si>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</si>
  <si>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</si>
  <si>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</si>
  <si>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</si>
  <si>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</si>
  <si>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</si>
  <si>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</si>
  <si>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</si>
  <si>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</si>
  <si>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</si>
  <si>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</si>
  <si>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</si>
  <si>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</si>
  <si>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</si>
  <si>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</si>
  <si>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</si>
  <si>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</si>
  <si>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</si>
  <si>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</si>
  <si>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</si>
  <si>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</si>
  <si>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</si>
  <si>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</si>
  <si>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</si>
  <si>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</si>
  <si>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</si>
  <si>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</si>
  <si>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</si>
  <si>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</si>
  <si>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</si>
  <si>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</si>
  <si>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</si>
  <si>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</si>
  <si>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</si>
  <si>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</si>
  <si>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</si>
  <si>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</si>
  <si>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</si>
  <si>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</si>
  <si>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</si>
  <si>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</si>
  <si>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</si>
  <si>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</si>
  <si>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</si>
  <si>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</si>
  <si>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</si>
  <si>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</si>
  <si>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</si>
  <si>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</si>
  <si>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</si>
  <si>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</si>
  <si>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</si>
  <si>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</si>
  <si>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</si>
  <si>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</si>
  <si>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</si>
  <si>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</si>
  <si>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</si>
  <si>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</si>
  <si>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</si>
  <si>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</si>
  <si>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</si>
  <si>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</si>
  <si>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</si>
  <si>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</si>
  <si>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</si>
  <si>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</si>
  <si>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</si>
  <si>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</si>
  <si>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</si>
  <si>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</si>
  <si>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</si>
  <si>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</si>
  <si>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</si>
  <si>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</si>
  <si>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</si>
  <si>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</si>
  <si>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</si>
  <si>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</si>
  <si>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</si>
  <si>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</si>
  <si>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</si>
  <si>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</si>
  <si>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</si>
  <si>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</si>
  <si>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</si>
  <si>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</si>
  <si>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</si>
  <si>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</si>
  <si>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</si>
  <si>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</si>
  <si>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</si>
  <si>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</si>
  <si>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</si>
  <si>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</si>
  <si>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</si>
  <si>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</si>
  <si>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</si>
  <si>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</si>
  <si>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</si>
  <si>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</si>
  <si>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</si>
  <si>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</si>
  <si>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</si>
  <si>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</si>
  <si>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</si>
  <si>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</si>
  <si>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</si>
  <si>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</si>
  <si>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</si>
  <si>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</si>
  <si>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</si>
  <si>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</si>
  <si>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</si>
  <si>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</si>
  <si>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</si>
  <si>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</si>
  <si>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</si>
  <si>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</si>
  <si>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</si>
  <si>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</si>
  <si>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</si>
  <si>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</si>
  <si>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</si>
  <si>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</si>
  <si>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</si>
  <si>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</si>
  <si>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</si>
  <si>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</si>
  <si>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</si>
  <si>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</si>
  <si>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</si>
  <si>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</si>
  <si>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</si>
  <si>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</si>
  <si>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</si>
  <si>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</si>
  <si>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</si>
  <si>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</si>
  <si>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</si>
  <si>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</si>
  <si>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</si>
  <si>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</si>
  <si>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</si>
  <si>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</si>
  <si>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</si>
  <si>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</si>
  <si>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</si>
  <si>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</si>
  <si>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</si>
  <si>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</si>
  <si>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</si>
  <si>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</si>
  <si>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</si>
  <si>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</si>
  <si>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</si>
  <si>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</si>
  <si>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</si>
  <si>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</si>
  <si>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</si>
  <si>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</si>
  <si>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</si>
  <si>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</si>
  <si>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</si>
  <si>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</si>
  <si>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</si>
  <si>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</si>
  <si>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</si>
  <si>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</si>
  <si>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</si>
  <si>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</si>
  <si>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</si>
  <si>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</si>
  <si>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</si>
  <si>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</si>
  <si>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</si>
  <si>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</si>
  <si>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</si>
  <si>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</si>
  <si>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</si>
  <si>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</si>
  <si>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</si>
  <si>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</si>
  <si>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</si>
  <si>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</si>
  <si>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</si>
  <si>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</si>
  <si>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</si>
  <si>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</si>
  <si>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</si>
  <si>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</si>
  <si>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</si>
  <si>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</si>
  <si>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</si>
  <si>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</si>
  <si>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</si>
  <si>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</si>
  <si>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</si>
  <si>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</si>
  <si>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</si>
  <si>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</si>
  <si>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</si>
  <si>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</si>
  <si>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</si>
  <si>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</si>
  <si>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</si>
  <si>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</si>
  <si>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</si>
  <si>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</si>
  <si>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</si>
  <si>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</si>
  <si>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</si>
  <si>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</si>
  <si>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</si>
  <si>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</si>
  <si>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</si>
  <si>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</si>
  <si>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</si>
  <si>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</si>
  <si>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</si>
  <si>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</si>
  <si>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</si>
  <si>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</si>
  <si>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</si>
  <si>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</si>
  <si>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</si>
  <si>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</si>
  <si>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</si>
  <si>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</si>
  <si>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</si>
  <si>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</si>
  <si>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</si>
  <si>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</si>
  <si>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</si>
  <si>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</si>
  <si>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</si>
  <si>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</si>
  <si>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</si>
  <si>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</si>
  <si>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</si>
  <si>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</si>
  <si>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</si>
  <si>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</si>
  <si>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</si>
  <si>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</si>
  <si>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</si>
  <si>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</si>
  <si>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</si>
  <si>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</si>
  <si>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</si>
  <si>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</si>
  <si>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</si>
  <si>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</si>
  <si>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</si>
  <si>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</si>
  <si>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</si>
  <si>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</si>
  <si>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</si>
  <si>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</si>
  <si>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</si>
  <si>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</si>
  <si>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</si>
  <si>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</si>
  <si>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</si>
  <si>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</si>
  <si>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</si>
  <si>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</si>
  <si>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</si>
  <si>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</si>
  <si>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</si>
  <si>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</si>
  <si>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</si>
  <si>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</si>
  <si>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</si>
  <si>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</si>
  <si>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</si>
  <si>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</si>
  <si>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</si>
  <si>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</si>
  <si>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</si>
  <si>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</si>
  <si>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</si>
  <si>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</si>
  <si>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</si>
  <si>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</si>
  <si>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</si>
  <si>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</si>
  <si>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</si>
  <si>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</si>
  <si>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</si>
  <si>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</si>
  <si>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</si>
  <si>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</si>
  <si>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</si>
  <si>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</si>
  <si>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</si>
  <si>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</si>
  <si>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</si>
  <si>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</si>
  <si>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</si>
  <si>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</si>
  <si>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</si>
  <si>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</si>
  <si>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</si>
  <si>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</si>
  <si>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</si>
  <si>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</si>
  <si>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</si>
  <si>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</si>
  <si>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</si>
  <si>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</si>
  <si>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</si>
  <si>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</si>
  <si>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</si>
  <si>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</si>
  <si>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</si>
  <si>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</si>
  <si>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</si>
  <si>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</si>
  <si>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</si>
  <si>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</si>
  <si>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</si>
  <si>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</si>
  <si>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</si>
  <si>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</si>
  <si>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</si>
  <si>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</si>
  <si>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</si>
  <si>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</si>
  <si>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</si>
  <si>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</si>
  <si>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</si>
  <si>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</si>
  <si>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</si>
  <si>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</si>
  <si>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</si>
  <si>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</si>
  <si>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</si>
  <si>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</si>
  <si>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</si>
  <si>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</si>
  <si>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</si>
  <si>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</si>
  <si>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</si>
  <si>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</si>
  <si>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</si>
  <si>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</si>
  <si>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</si>
  <si>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</si>
  <si>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</si>
  <si>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</si>
  <si>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</si>
  <si>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</si>
  <si>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</si>
  <si>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</si>
  <si>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</si>
  <si>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</si>
  <si>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</si>
  <si>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</si>
  <si>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</si>
  <si>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</si>
  <si>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</si>
  <si>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</si>
  <si>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</si>
  <si>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</si>
  <si>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</si>
  <si>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</si>
  <si>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</si>
  <si>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</si>
  <si>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</si>
  <si>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</si>
  <si>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</si>
  <si>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</si>
  <si>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</si>
  <si>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</si>
  <si>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</si>
  <si>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</si>
  <si>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</si>
  <si>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</si>
  <si>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</si>
  <si>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</si>
  <si>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</si>
  <si>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</si>
  <si>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</si>
  <si>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</si>
  <si>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</si>
  <si>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</si>
  <si>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</si>
  <si>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</si>
  <si>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</si>
  <si>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</si>
  <si>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</si>
  <si>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</si>
  <si>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</si>
  <si>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</si>
  <si>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</si>
  <si>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</si>
  <si>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</si>
  <si>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</si>
  <si>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</si>
  <si>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</si>
  <si>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</si>
  <si>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</si>
  <si>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</si>
  <si>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</si>
  <si>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</si>
  <si>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</si>
  <si>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</si>
  <si>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</si>
  <si>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</si>
  <si>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</si>
  <si>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</si>
  <si>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</si>
  <si>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</si>
  <si>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</si>
  <si>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</si>
  <si>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</si>
  <si>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</si>
  <si>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</si>
  <si>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</si>
  <si>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</si>
  <si>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</si>
  <si>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</si>
  <si>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</si>
  <si>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</si>
  <si>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</si>
  <si>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</si>
  <si>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</si>
  <si>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</si>
  <si>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</si>
  <si>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</si>
  <si>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</si>
  <si>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</si>
  <si>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</si>
  <si>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</si>
  <si>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</si>
  <si>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</si>
  <si>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</si>
  <si>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</si>
  <si>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</si>
  <si>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</si>
  <si>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</si>
  <si>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</si>
  <si>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</si>
  <si>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</si>
  <si>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</si>
  <si>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</si>
  <si>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</si>
  <si>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</si>
  <si>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</si>
  <si>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</si>
  <si>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</si>
  <si>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</si>
  <si>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</si>
  <si>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</si>
  <si>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</si>
  <si>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</si>
  <si>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</si>
  <si>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</si>
  <si>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</si>
  <si>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</si>
  <si>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</si>
  <si>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</si>
  <si>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</si>
  <si>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</si>
  <si>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</si>
  <si>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</si>
  <si>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</si>
  <si>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</si>
  <si>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</si>
  <si>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</si>
  <si>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</si>
  <si>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</si>
  <si>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</si>
  <si>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</si>
  <si>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</si>
  <si>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</si>
  <si>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</si>
  <si>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</si>
  <si>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</si>
  <si>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</si>
  <si>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</si>
  <si>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</si>
  <si>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</si>
  <si>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</si>
  <si>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</si>
  <si>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</si>
  <si>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</si>
  <si>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</si>
  <si>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</si>
  <si>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</si>
  <si>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</si>
  <si>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</si>
  <si>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</si>
  <si>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</si>
  <si>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</si>
  <si>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</si>
  <si>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</si>
  <si>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</si>
  <si>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</si>
  <si>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</si>
  <si>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</si>
  <si>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</si>
  <si>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</si>
  <si>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</si>
  <si>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</si>
  <si>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</si>
  <si>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</si>
  <si>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</si>
  <si>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</si>
  <si>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</si>
  <si>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</si>
  <si>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</si>
  <si>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</si>
  <si>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</si>
  <si>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</si>
  <si>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</si>
  <si>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</si>
  <si>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</si>
  <si>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</si>
  <si>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</si>
  <si>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</si>
  <si>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</si>
  <si>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</si>
  <si>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</si>
  <si>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</si>
  <si>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</si>
  <si>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</si>
  <si>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</si>
  <si>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</si>
  <si>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</si>
  <si>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</si>
  <si>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</si>
  <si>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</si>
  <si>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</si>
  <si>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</si>
  <si>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</si>
  <si>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</si>
  <si>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</si>
  <si>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</si>
  <si>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</si>
  <si>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</si>
  <si>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</si>
  <si>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</si>
  <si>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</si>
  <si>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</si>
  <si>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</si>
  <si>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</si>
  <si>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</si>
  <si>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</si>
  <si>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</si>
  <si>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</si>
  <si>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</si>
  <si>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</si>
  <si>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</si>
  <si>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</si>
  <si>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</si>
  <si>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</si>
  <si>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</si>
  <si>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</si>
  <si>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</si>
  <si>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</si>
  <si>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</si>
  <si>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</si>
  <si>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</si>
  <si>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</si>
  <si>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</si>
  <si>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</si>
  <si>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</si>
  <si>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</si>
  <si>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</si>
  <si>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</si>
  <si>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</si>
  <si>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</si>
  <si>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</si>
  <si>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</si>
  <si>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</si>
  <si>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</si>
  <si>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</si>
  <si>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</si>
  <si>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</si>
  <si>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</si>
  <si>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</si>
  <si>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</si>
  <si>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</si>
  <si>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</si>
  <si>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</si>
  <si>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</si>
  <si>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</si>
  <si>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</si>
  <si>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</si>
  <si>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</si>
  <si>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</si>
  <si>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</si>
  <si>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</si>
  <si>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</si>
  <si>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</si>
  <si>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</si>
  <si>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</si>
  <si>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</si>
  <si>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</si>
  <si>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</si>
  <si>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</si>
  <si>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</si>
  <si>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</si>
  <si>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</si>
  <si>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</si>
  <si>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</si>
  <si>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</si>
  <si>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</si>
  <si>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</si>
  <si>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</si>
  <si>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</si>
  <si>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</si>
  <si>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</si>
  <si>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</si>
  <si>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</si>
  <si>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</si>
  <si>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</si>
  <si>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</si>
  <si>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</si>
  <si>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</si>
  <si>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</si>
  <si>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</si>
  <si>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</si>
  <si>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</si>
  <si>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</si>
  <si>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</si>
  <si>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</si>
  <si>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</si>
  <si>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</si>
  <si>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</si>
  <si>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</si>
  <si>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</si>
  <si>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</si>
  <si>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</si>
  <si>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</si>
  <si>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</si>
  <si>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</si>
  <si>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</si>
  <si>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</si>
  <si>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</si>
  <si>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</si>
  <si>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</si>
  <si>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</si>
  <si>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</si>
  <si>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</si>
  <si>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</si>
  <si>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</si>
  <si>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</si>
  <si>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</si>
  <si>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</si>
  <si>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</si>
  <si>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</si>
  <si>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</si>
  <si>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</si>
  <si>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</si>
  <si>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</si>
  <si>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</si>
  <si>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</si>
  <si>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</si>
  <si>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</si>
  <si>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</si>
  <si>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</si>
  <si>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</si>
  <si>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</si>
  <si>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</si>
  <si>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</si>
  <si>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</si>
  <si>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</si>
  <si>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</si>
  <si>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</si>
  <si>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</si>
  <si>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</si>
  <si>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</si>
  <si>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</si>
  <si>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</si>
  <si>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</si>
  <si>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</si>
  <si>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</si>
  <si>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</si>
  <si>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</si>
  <si>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</si>
  <si>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</si>
  <si>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</si>
  <si>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</si>
  <si>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</si>
  <si>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</si>
  <si>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</si>
  <si>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</si>
  <si>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</si>
  <si>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</si>
  <si>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</si>
  <si>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</si>
  <si>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</si>
  <si>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</si>
  <si>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</si>
  <si>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</si>
  <si>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</si>
  <si>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</si>
  <si>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</si>
  <si>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</si>
  <si>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</si>
  <si>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</si>
  <si>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</si>
  <si>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</si>
  <si>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</si>
  <si>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</si>
  <si>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</si>
  <si>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</si>
  <si>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</si>
  <si>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</si>
  <si>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</si>
  <si>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</si>
  <si>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</si>
  <si>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</si>
  <si>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</si>
  <si>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</si>
  <si>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</si>
  <si>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</si>
  <si>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</si>
  <si>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</si>
  <si>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</si>
  <si>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</si>
  <si>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</si>
  <si>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</si>
  <si>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</si>
  <si>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</si>
  <si>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</si>
  <si>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</si>
  <si>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</si>
  <si>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</si>
  <si>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</si>
  <si>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</si>
  <si>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</si>
  <si>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</si>
  <si>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</si>
  <si>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</si>
  <si>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</si>
  <si>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</si>
  <si>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</si>
  <si>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</si>
  <si>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</si>
  <si>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</si>
  <si>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</si>
  <si>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</si>
  <si>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</si>
  <si>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</si>
  <si>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</si>
  <si>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</si>
  <si>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</si>
  <si>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</si>
  <si>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</si>
  <si>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</si>
  <si>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</si>
  <si>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</si>
  <si>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</si>
  <si>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</si>
  <si>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</si>
  <si>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</si>
  <si>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</si>
  <si>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</si>
  <si>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</si>
  <si>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</si>
  <si>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</si>
  <si>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</si>
  <si>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</si>
  <si>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</si>
  <si>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</si>
  <si>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</si>
  <si>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</si>
  <si>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</si>
  <si>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</si>
  <si>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</si>
  <si>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</si>
  <si>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</si>
  <si>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</si>
  <si>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</si>
  <si>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</si>
  <si>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</si>
  <si>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</si>
  <si>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</si>
  <si>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</si>
  <si>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</si>
  <si>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</si>
  <si>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</si>
  <si>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</si>
  <si>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</si>
  <si>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</si>
  <si>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</si>
  <si>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</si>
  <si>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</si>
  <si>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</si>
  <si>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</si>
  <si>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</si>
  <si>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</si>
  <si>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</si>
  <si>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</si>
  <si>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</si>
  <si>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</si>
  <si>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</si>
  <si>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</si>
  <si>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</si>
  <si>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</si>
  <si>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</si>
  <si>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</si>
  <si>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</si>
  <si>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</si>
  <si>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</si>
  <si>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</si>
  <si>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</si>
  <si>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</si>
  <si>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</si>
  <si>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</si>
  <si>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</si>
  <si>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</si>
  <si>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</si>
  <si>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</si>
  <si>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</si>
  <si>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</si>
  <si>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</si>
  <si>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</si>
  <si>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</si>
  <si>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</si>
  <si>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</si>
  <si>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</si>
  <si>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</si>
  <si>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</si>
  <si>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</si>
  <si>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</si>
  <si>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</si>
  <si>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</si>
  <si>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</si>
  <si>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</si>
  <si>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</si>
  <si>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</si>
  <si>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</si>
  <si>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</si>
  <si>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</si>
  <si>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</si>
  <si>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</si>
  <si>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</si>
  <si>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</si>
  <si>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</si>
  <si>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</si>
  <si>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</si>
  <si>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</si>
  <si>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</si>
  <si>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</si>
  <si>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</si>
  <si>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</si>
  <si>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</si>
  <si>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</si>
  <si>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</si>
  <si>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</si>
  <si>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</si>
  <si>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</si>
  <si>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</si>
  <si>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</si>
  <si>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</si>
  <si>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</si>
  <si>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</si>
  <si>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</si>
  <si>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</si>
  <si>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</si>
  <si>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</si>
  <si>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</si>
  <si>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</si>
  <si>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</si>
  <si>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</si>
  <si>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</si>
  <si>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</si>
  <si>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</si>
  <si>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</si>
  <si>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</si>
  <si>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</si>
  <si>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</si>
  <si>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</si>
  <si>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</si>
  <si>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</si>
  <si>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</si>
  <si>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</si>
  <si>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</si>
  <si>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</si>
  <si>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</si>
  <si>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</si>
  <si>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</si>
  <si>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</si>
  <si>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</si>
  <si>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</si>
  <si>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</si>
  <si>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</si>
  <si>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</si>
  <si>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</si>
  <si>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</si>
  <si>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</si>
  <si>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</si>
  <si>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</si>
  <si>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</si>
  <si>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</si>
  <si>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</si>
  <si>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</si>
  <si>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</si>
  <si>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</si>
  <si>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</si>
  <si>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</si>
  <si>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</si>
  <si>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</si>
  <si>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</si>
  <si>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</si>
  <si>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</si>
  <si>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</si>
  <si>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</si>
  <si>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</si>
  <si>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</si>
  <si>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</si>
  <si>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</si>
  <si>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</si>
  <si>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</si>
  <si>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</si>
  <si>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</si>
  <si>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</si>
  <si>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</si>
  <si>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</si>
  <si>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</si>
  <si>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</si>
  <si>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</si>
  <si>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</si>
  <si>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</si>
  <si>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</si>
  <si>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</si>
  <si>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</si>
  <si>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</si>
  <si>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</si>
  <si>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</si>
  <si>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</si>
  <si>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</si>
  <si>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</si>
  <si>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</si>
  <si>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</si>
  <si>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</si>
  <si>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</si>
  <si>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</si>
  <si>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</si>
  <si>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</si>
  <si>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</si>
  <si>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</si>
  <si>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</si>
  <si>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</si>
  <si>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</si>
  <si>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</si>
  <si>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</si>
  <si>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</si>
  <si>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</si>
  <si>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</si>
  <si>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</si>
  <si>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</si>
  <si>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</si>
  <si>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</si>
  <si>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</si>
  <si>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</si>
  <si>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</si>
  <si>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</si>
  <si>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</si>
  <si>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</si>
  <si>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</si>
  <si>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</si>
  <si>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</si>
  <si>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</si>
  <si>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</si>
  <si>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</si>
  <si>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</si>
  <si>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</si>
  <si>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</si>
  <si>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</si>
  <si>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</si>
  <si>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</si>
  <si>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</si>
  <si>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</si>
  <si>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</si>
  <si>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</si>
  <si>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</si>
  <si>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</si>
  <si>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</si>
  <si>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</si>
  <si>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</si>
  <si>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</si>
  <si>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</si>
  <si>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</si>
  <si>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</si>
  <si>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</si>
  <si>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</si>
  <si>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</si>
  <si>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</si>
  <si>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</si>
  <si>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</si>
  <si>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</si>
  <si>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</si>
  <si>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</si>
  <si>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</si>
  <si>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</si>
  <si>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</si>
  <si>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</si>
  <si>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</si>
  <si>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</si>
  <si>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</si>
  <si>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</si>
  <si>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</si>
  <si>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</si>
  <si>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</si>
  <si>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</si>
  <si>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</si>
  <si>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</si>
  <si>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</si>
  <si>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</si>
  <si>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</si>
  <si>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</si>
  <si>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</si>
  <si>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</si>
  <si>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</si>
  <si>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</si>
  <si>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</si>
  <si>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</si>
  <si>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</si>
  <si>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</si>
  <si>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</si>
  <si>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</si>
  <si>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</si>
  <si>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</si>
  <si>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</si>
  <si>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</si>
  <si>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</si>
  <si>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</si>
  <si>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</si>
  <si>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</si>
  <si>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</si>
  <si>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</si>
  <si>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</si>
  <si>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</si>
  <si>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</si>
  <si>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</si>
  <si>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</si>
  <si>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</si>
  <si>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</si>
  <si>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</si>
  <si>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</si>
  <si>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</si>
  <si>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</si>
  <si>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</si>
  <si>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</si>
  <si>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</si>
  <si>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</si>
  <si>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</si>
  <si>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</si>
  <si>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</si>
  <si>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</si>
  <si>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</si>
  <si>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</si>
  <si>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</si>
  <si>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</si>
  <si>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</si>
  <si>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</si>
  <si>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</si>
  <si>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</si>
  <si>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</si>
  <si>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</si>
  <si>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</si>
  <si>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</si>
  <si>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</si>
  <si>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</si>
  <si>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</si>
  <si>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</si>
  <si>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</si>
  <si>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</si>
  <si>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</si>
  <si>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</si>
  <si>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</si>
  <si>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</si>
  <si>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</si>
  <si>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</si>
  <si>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</si>
  <si>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</si>
  <si>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</si>
  <si>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</si>
  <si>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</si>
  <si>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</si>
  <si>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</si>
  <si>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</si>
  <si>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</si>
  <si>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</si>
  <si>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</si>
  <si>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</si>
  <si>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</si>
  <si>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</si>
  <si>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</si>
  <si>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</si>
  <si>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</si>
  <si>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</si>
  <si>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</si>
  <si>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</si>
  <si>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</si>
  <si>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</si>
  <si>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</si>
  <si>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</si>
  <si>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</si>
  <si>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</si>
  <si>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</si>
  <si>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</si>
  <si>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</si>
  <si>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</si>
  <si>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</si>
  <si>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</si>
  <si>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</si>
  <si>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</si>
  <si>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</si>
  <si>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</si>
  <si>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</si>
  <si>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</si>
  <si>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</si>
  <si>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</si>
  <si>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</si>
  <si>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</si>
  <si>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</si>
  <si>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</si>
  <si>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</si>
  <si>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</si>
  <si>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</si>
  <si>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</si>
  <si>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</si>
  <si>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</si>
  <si>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</si>
  <si>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</si>
  <si>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</si>
  <si>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</si>
  <si>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</si>
  <si>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</si>
  <si>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</si>
  <si>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</si>
  <si>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</si>
  <si>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</si>
  <si>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</si>
  <si>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</si>
  <si>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</si>
  <si>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</si>
  <si>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</si>
  <si>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</si>
  <si>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</si>
  <si>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</si>
  <si>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</si>
  <si>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</si>
  <si>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</si>
  <si>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</si>
  <si>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</si>
  <si>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</si>
  <si>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</si>
  <si>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</si>
  <si>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</si>
  <si>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</si>
  <si>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</si>
  <si>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</si>
  <si>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</si>
  <si>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</si>
  <si>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</si>
  <si>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</si>
  <si>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</si>
  <si>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</si>
  <si>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</si>
  <si>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</si>
  <si>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</si>
  <si>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</si>
  <si>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</si>
  <si>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</si>
  <si>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</si>
  <si>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</si>
  <si>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</si>
  <si>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</si>
  <si>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</si>
  <si>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</si>
  <si>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</si>
  <si>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</si>
  <si>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</si>
  <si>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</si>
  <si>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</si>
  <si>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</si>
  <si>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</si>
  <si>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</si>
  <si>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</si>
  <si>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</si>
  <si>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</si>
  <si>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</si>
  <si>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</si>
  <si>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</si>
  <si>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</si>
  <si>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</si>
  <si>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</si>
  <si>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</si>
  <si>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</si>
  <si>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</si>
  <si>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</si>
  <si>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</si>
  <si>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</si>
  <si>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</si>
  <si>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</si>
  <si>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</si>
  <si>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</si>
  <si>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</si>
  <si>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</si>
  <si>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</si>
  <si>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</si>
  <si>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</si>
  <si>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</si>
  <si>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</si>
  <si>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</si>
  <si>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</si>
  <si>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</si>
  <si>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</si>
  <si>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</si>
  <si>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</si>
  <si>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</si>
  <si>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</si>
  <si>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</si>
  <si>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</si>
  <si>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</si>
  <si>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</si>
  <si>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</si>
  <si>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</si>
  <si>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</si>
  <si>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</si>
  <si>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</si>
  <si>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</si>
  <si>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</si>
  <si>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</si>
  <si>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</si>
  <si>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</si>
  <si>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</si>
  <si>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</si>
  <si>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</si>
  <si>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</si>
  <si>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</si>
  <si>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</si>
  <si>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</si>
  <si>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</si>
  <si>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</si>
  <si>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</si>
  <si>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</si>
  <si>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</si>
  <si>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</si>
  <si>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</si>
  <si>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</si>
  <si>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</si>
  <si>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</si>
  <si>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</si>
  <si>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</si>
  <si>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</si>
  <si>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</si>
  <si>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</si>
  <si>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</si>
  <si>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</si>
  <si>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</si>
  <si>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</si>
  <si>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</si>
  <si>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</si>
  <si>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</si>
  <si>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</si>
  <si>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</si>
  <si>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</si>
  <si>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</si>
  <si>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</si>
  <si>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</si>
  <si>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</si>
  <si>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</si>
  <si>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</si>
  <si>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</si>
  <si>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</si>
  <si>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</si>
  <si>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</si>
  <si>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</si>
  <si>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</si>
  <si>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</si>
  <si>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</si>
  <si>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</si>
  <si>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</si>
  <si>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</si>
  <si>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</si>
  <si>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</si>
  <si>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</si>
  <si>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</si>
  <si>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</si>
  <si>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</si>
  <si>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</si>
  <si>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</si>
  <si>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</si>
  <si>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</si>
  <si>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</si>
  <si>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</si>
  <si>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</si>
  <si>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</si>
  <si>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</si>
  <si>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</si>
  <si>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</si>
  <si>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</si>
  <si>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</si>
  <si>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</si>
  <si>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</si>
  <si>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</si>
  <si>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</si>
  <si>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</si>
  <si>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</si>
  <si>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</si>
  <si>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</si>
  <si>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</si>
  <si>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</si>
  <si>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</si>
  <si>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</si>
  <si>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</si>
  <si>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</si>
  <si>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</si>
  <si>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</si>
  <si>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</si>
  <si>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</si>
  <si>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</si>
  <si>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</si>
  <si>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</si>
  <si>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</si>
  <si>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</si>
  <si>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</si>
  <si>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</si>
  <si>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</si>
  <si>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</si>
  <si>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</si>
  <si>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</si>
  <si>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</si>
  <si>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</si>
  <si>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</si>
  <si>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</si>
  <si>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</si>
  <si>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</si>
  <si>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</si>
  <si>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</si>
  <si>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</si>
  <si>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</si>
  <si>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</si>
  <si>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</si>
  <si>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</si>
  <si>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</si>
  <si>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</si>
  <si>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</si>
  <si>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</si>
  <si>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</si>
  <si>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</si>
  <si>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</si>
  <si>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</si>
  <si>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</si>
  <si>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</si>
  <si>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</si>
  <si>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</si>
  <si>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</si>
  <si>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</si>
  <si>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</si>
  <si>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</si>
  <si>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</si>
  <si>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</si>
  <si>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</si>
  <si>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</si>
  <si>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</si>
  <si>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</si>
  <si>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</si>
  <si>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</si>
  <si>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</si>
  <si>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</si>
  <si>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</si>
  <si>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</si>
  <si>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</si>
  <si>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</si>
  <si>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</si>
  <si>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</si>
  <si>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</si>
  <si>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</si>
  <si>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</si>
  <si>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</si>
  <si>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</si>
  <si>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</si>
  <si>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</si>
  <si>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</si>
  <si>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</si>
  <si>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</si>
  <si>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</si>
  <si>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</si>
  <si>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</si>
  <si>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</si>
  <si>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</si>
  <si>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</si>
  <si>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</si>
  <si>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</si>
  <si>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</si>
  <si>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</si>
  <si>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</si>
  <si>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</si>
  <si>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</si>
  <si>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</si>
  <si>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</si>
  <si>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</si>
  <si>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</si>
  <si>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</si>
  <si>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</si>
  <si>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</si>
  <si>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</si>
  <si>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</si>
  <si>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</si>
  <si>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</si>
  <si>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</si>
  <si>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</si>
  <si>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</si>
  <si>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</si>
  <si>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</si>
  <si>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</si>
  <si>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</si>
  <si>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</si>
  <si>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</si>
  <si>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</si>
  <si>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</si>
  <si>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</si>
  <si>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</si>
  <si>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</si>
  <si>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</si>
  <si>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</si>
  <si>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</si>
  <si>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</si>
  <si>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</si>
  <si>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</si>
  <si>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</si>
  <si>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</si>
  <si>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</si>
  <si>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</si>
  <si>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</si>
  <si>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</si>
  <si>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</si>
  <si>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</si>
  <si>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</si>
  <si>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</si>
  <si>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</si>
  <si>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</si>
  <si>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</si>
  <si>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</si>
  <si>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</si>
  <si>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</si>
  <si>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</si>
  <si>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</si>
  <si>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</si>
  <si>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</si>
  <si>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</si>
  <si>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</si>
  <si>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</si>
  <si>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</si>
  <si>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</si>
  <si>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</si>
  <si>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</si>
  <si>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</si>
  <si>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</si>
  <si>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</si>
  <si>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</si>
  <si>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</si>
  <si>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</si>
  <si>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</si>
  <si>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</si>
  <si>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</si>
  <si>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</si>
  <si>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</si>
  <si>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</si>
  <si>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</si>
  <si>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</si>
  <si>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</si>
  <si>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</si>
  <si>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</si>
  <si>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</si>
  <si>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</si>
  <si>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</si>
  <si>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</si>
  <si>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</si>
  <si>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</si>
  <si>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</si>
  <si>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</si>
  <si>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</si>
  <si>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</si>
  <si>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</si>
  <si>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</si>
  <si>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</si>
  <si>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</si>
  <si>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</si>
  <si>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</si>
  <si>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</si>
  <si>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</si>
  <si>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</si>
  <si>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</si>
  <si>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</si>
  <si>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</si>
  <si>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</si>
  <si>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</si>
  <si>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</si>
  <si>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</si>
  <si>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</si>
  <si>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</si>
  <si>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</si>
  <si>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</si>
  <si>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</si>
  <si>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</si>
  <si>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</si>
  <si>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</si>
  <si>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</si>
  <si>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</si>
  <si>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</si>
  <si>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</si>
  <si>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</si>
  <si>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</si>
  <si>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</si>
  <si>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</si>
  <si>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</si>
  <si>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</si>
  <si>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</si>
  <si>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</si>
  <si>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</si>
  <si>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</si>
  <si>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</si>
  <si>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</si>
  <si>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</si>
  <si>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</si>
  <si>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</si>
  <si>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</si>
  <si>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</si>
  <si>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</si>
  <si>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</si>
  <si>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</si>
  <si>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</si>
  <si>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</si>
  <si>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</si>
  <si>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</si>
  <si>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</si>
  <si>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</si>
  <si>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</si>
  <si>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</si>
  <si>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</si>
  <si>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</si>
  <si>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</si>
  <si>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</si>
  <si>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</si>
  <si>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</si>
  <si>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</si>
  <si>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</si>
  <si>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</si>
  <si>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</si>
  <si>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</si>
  <si>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</si>
  <si>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</si>
  <si>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</si>
  <si>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</si>
  <si>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</si>
  <si>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</si>
  <si>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</si>
  <si>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</si>
  <si>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</si>
  <si>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</si>
  <si>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</si>
  <si>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</si>
  <si>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</si>
  <si>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</si>
  <si>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</si>
  <si>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</si>
  <si>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</si>
  <si>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</si>
  <si>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</si>
  <si>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</si>
  <si>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</si>
  <si>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</si>
  <si>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</si>
  <si>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</si>
  <si>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</si>
  <si>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</si>
  <si>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</si>
  <si>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</si>
  <si>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</si>
  <si>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</si>
  <si>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</si>
  <si>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</si>
  <si>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</si>
  <si>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</si>
  <si>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</si>
  <si>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</si>
  <si>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</si>
  <si>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</si>
  <si>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</si>
  <si>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</si>
  <si>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</si>
  <si>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</si>
  <si>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</si>
  <si>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</si>
  <si>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</si>
  <si>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</si>
  <si>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</si>
  <si>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</si>
  <si>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</si>
  <si>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</si>
  <si>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</si>
  <si>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</si>
  <si>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</si>
  <si>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</si>
  <si>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</si>
  <si>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</si>
  <si>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</si>
  <si>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</si>
  <si>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</si>
  <si>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</si>
  <si>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</si>
  <si>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</si>
  <si>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</si>
  <si>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</si>
  <si>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</si>
  <si>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</si>
  <si>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</si>
  <si>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</si>
  <si>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</si>
  <si>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</si>
  <si>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</si>
  <si>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</si>
  <si>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</si>
  <si>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</si>
  <si>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</si>
  <si>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</si>
  <si>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</si>
  <si>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</si>
  <si>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</si>
  <si>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</si>
  <si>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</si>
  <si>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</si>
  <si>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</si>
  <si>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</si>
  <si>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</si>
  <si>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</si>
  <si>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</si>
  <si>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</si>
  <si>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</si>
  <si>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</si>
  <si>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</si>
  <si>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</si>
  <si>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</si>
  <si>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</si>
  <si>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</si>
  <si>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</si>
  <si>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</si>
  <si>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</si>
  <si>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</si>
  <si>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</si>
  <si>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</si>
  <si>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</si>
  <si>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</si>
  <si>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</si>
  <si>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</si>
  <si>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</si>
  <si>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</si>
  <si>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</si>
  <si>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</si>
  <si>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</si>
  <si>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</si>
  <si>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</si>
  <si>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</si>
  <si>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</si>
  <si>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</si>
  <si>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</si>
  <si>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</si>
  <si>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</si>
  <si>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</si>
  <si>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</si>
  <si>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</si>
  <si>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</si>
  <si>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</si>
  <si>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</si>
  <si>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</si>
  <si>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</si>
  <si>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</si>
  <si>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</si>
  <si>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</si>
  <si>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</si>
  <si>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</si>
  <si>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</si>
  <si>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</si>
  <si>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</si>
  <si>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</si>
  <si>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</si>
  <si>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</si>
  <si>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</si>
  <si>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</si>
  <si>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</si>
  <si>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</si>
  <si>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</si>
  <si>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</si>
  <si>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</si>
  <si>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</si>
  <si>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</si>
  <si>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</si>
  <si>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</si>
  <si>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</si>
  <si>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</si>
  <si>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</si>
  <si>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</si>
  <si>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</si>
  <si>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</si>
  <si>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</si>
  <si>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</si>
  <si>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</si>
  <si>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</si>
  <si>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</si>
  <si>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</si>
  <si>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</si>
  <si>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</si>
  <si>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</si>
  <si>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</si>
  <si>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</si>
  <si>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</si>
  <si>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</si>
  <si>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</si>
  <si>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</si>
  <si>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</si>
  <si>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</si>
  <si>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</si>
  <si>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</si>
  <si>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</si>
  <si>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</si>
  <si>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</si>
  <si>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</si>
  <si>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</si>
  <si>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</si>
  <si>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</si>
  <si>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</si>
  <si>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</si>
  <si>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</si>
  <si>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</si>
  <si>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</si>
  <si>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</si>
  <si>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</si>
  <si>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</si>
  <si>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</si>
  <si>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</si>
  <si>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</si>
  <si>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</si>
  <si>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</si>
  <si>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</si>
  <si>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</si>
  <si>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</si>
  <si>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</si>
  <si>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</si>
  <si>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</si>
  <si>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</si>
  <si>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</si>
  <si>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</si>
  <si>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</si>
  <si>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</si>
  <si>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</si>
  <si>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</si>
  <si>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</si>
  <si>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</si>
  <si>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</si>
  <si>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</si>
  <si>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</si>
  <si>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</si>
  <si>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</si>
  <si>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</si>
  <si>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</si>
  <si>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</si>
  <si>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</si>
  <si>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</si>
  <si>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</si>
  <si>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</si>
  <si>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</si>
  <si>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</si>
  <si>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</si>
  <si>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</si>
  <si>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</si>
  <si>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</si>
  <si>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</si>
  <si>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</si>
  <si>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</si>
  <si>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</si>
  <si>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</si>
  <si>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</si>
  <si>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</si>
  <si>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</si>
  <si>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</si>
  <si>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</si>
  <si>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</si>
  <si>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</si>
  <si>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</si>
  <si>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</si>
  <si>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</si>
  <si>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</si>
  <si>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</si>
  <si>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</si>
  <si>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</si>
  <si>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</si>
  <si>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</si>
  <si>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</si>
  <si>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</si>
  <si>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</si>
  <si>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</si>
  <si>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</si>
  <si>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</si>
  <si>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</si>
  <si>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</si>
  <si>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</si>
  <si>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</si>
  <si>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</si>
  <si>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</si>
  <si>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</si>
  <si>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</si>
  <si>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</si>
  <si>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</si>
  <si>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</si>
  <si>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</si>
  <si>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</si>
  <si>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</si>
  <si>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</si>
  <si>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</si>
  <si>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</si>
  <si>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</si>
  <si>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</si>
  <si>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</si>
  <si>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</si>
  <si>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</si>
  <si>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</si>
  <si>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</si>
  <si>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</si>
  <si>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</si>
  <si>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</si>
  <si>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</si>
  <si>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</si>
  <si>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</si>
  <si>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</si>
  <si>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</si>
  <si>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</si>
  <si>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</si>
  <si>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</si>
  <si>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</si>
  <si>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</si>
  <si>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</si>
  <si>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</si>
  <si>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</si>
  <si>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</si>
  <si>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</si>
  <si>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</si>
  <si>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</si>
  <si>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</si>
  <si>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</si>
  <si>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</si>
  <si>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</si>
  <si>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</si>
  <si>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</si>
  <si>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</si>
  <si>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</si>
  <si>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</si>
  <si>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</si>
  <si>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</si>
  <si>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</si>
  <si>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</si>
  <si>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</si>
  <si>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</si>
  <si>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</si>
  <si>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</si>
  <si>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</si>
  <si>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</si>
  <si>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</si>
  <si>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</si>
  <si>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</si>
  <si>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</si>
  <si>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</si>
  <si>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</si>
  <si>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</si>
  <si>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</si>
  <si>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</si>
  <si>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</si>
  <si>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</si>
  <si>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</si>
  <si>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</si>
  <si>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</si>
  <si>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</si>
  <si>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</si>
  <si>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</si>
  <si>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</si>
  <si>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</si>
  <si>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</si>
  <si>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</si>
  <si>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</si>
  <si>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</si>
  <si>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</si>
  <si>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</si>
  <si>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</si>
  <si>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</si>
  <si>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</si>
  <si>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</si>
  <si>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</si>
  <si>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</si>
  <si>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</si>
  <si>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</si>
  <si>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</si>
  <si>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</si>
  <si>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</si>
  <si>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</si>
  <si>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</si>
  <si>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</si>
  <si>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</si>
  <si>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</si>
  <si>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</si>
  <si>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</si>
  <si>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</si>
  <si>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</si>
  <si>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</si>
  <si>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</si>
  <si>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</si>
  <si>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</si>
  <si>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</si>
  <si>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</si>
  <si>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</si>
  <si>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</si>
  <si>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</si>
  <si>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</si>
  <si>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</si>
  <si>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</si>
  <si>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</si>
  <si>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</si>
  <si>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</si>
  <si>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</si>
  <si>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</si>
  <si>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</si>
  <si>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</si>
  <si>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</si>
  <si>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</si>
  <si>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</si>
  <si>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</si>
  <si>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</si>
  <si>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</si>
  <si>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</si>
  <si>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</si>
  <si>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</si>
  <si>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</si>
  <si>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</si>
  <si>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</si>
  <si>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</si>
  <si>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</si>
  <si>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</si>
  <si>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</si>
  <si>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</si>
  <si>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</si>
  <si>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</si>
  <si>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</si>
  <si>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</si>
  <si>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</si>
  <si>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</si>
  <si>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</si>
  <si>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</si>
  <si>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</si>
  <si>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</si>
  <si>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</si>
  <si>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</si>
  <si>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</si>
  <si>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</si>
  <si>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</si>
  <si>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</si>
  <si>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</si>
  <si>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</si>
  <si>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</si>
  <si>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</si>
  <si>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</si>
  <si>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</si>
  <si>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</si>
  <si>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</si>
  <si>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</si>
  <si>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</si>
  <si>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</si>
  <si>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</si>
  <si>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</si>
  <si>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</si>
  <si>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</si>
  <si>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</si>
  <si>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</si>
  <si>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</si>
  <si>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</si>
  <si>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</si>
  <si>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</si>
  <si>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</si>
  <si>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</si>
  <si>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</si>
  <si>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</si>
  <si>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</si>
  <si>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</si>
  <si>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</si>
  <si>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</si>
  <si>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</si>
  <si>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</si>
  <si>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</si>
  <si>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</si>
  <si>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</si>
  <si>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</si>
  <si>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</si>
  <si>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</si>
  <si>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</si>
  <si>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</si>
  <si>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</si>
  <si>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</si>
  <si>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</si>
  <si>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</si>
  <si>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</si>
  <si>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</si>
  <si>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</si>
  <si>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</si>
  <si>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</si>
  <si>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</si>
  <si>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</si>
  <si>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</si>
  <si>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</si>
  <si>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</si>
  <si>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</si>
  <si>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</si>
  <si>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</si>
  <si>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</si>
  <si>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</si>
  <si>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</si>
  <si>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</si>
  <si>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</si>
  <si>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</si>
  <si>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</si>
  <si>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</si>
  <si>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</si>
  <si>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</si>
  <si>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</si>
  <si>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</si>
  <si>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</si>
  <si>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</si>
  <si>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</si>
  <si>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</si>
  <si>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</si>
  <si>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</si>
  <si>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</si>
  <si>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</si>
  <si>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</si>
  <si>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</si>
  <si>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</si>
  <si>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</si>
  <si>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</si>
  <si>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</si>
  <si>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</si>
  <si>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</si>
  <si>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</si>
  <si>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</si>
  <si>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</si>
  <si>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</si>
  <si>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</si>
  <si>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</si>
  <si>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</si>
  <si>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</si>
  <si>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</si>
  <si>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</si>
  <si>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</si>
  <si>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</si>
  <si>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</si>
  <si>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</si>
  <si>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</si>
  <si>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</si>
  <si>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</si>
  <si>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</si>
  <si>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</si>
  <si>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</si>
  <si>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</si>
  <si>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</si>
  <si>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</si>
  <si>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</si>
  <si>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</si>
  <si>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</si>
  <si>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</si>
  <si>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</si>
  <si>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</si>
  <si>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</si>
  <si>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</si>
  <si>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</si>
  <si>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</si>
  <si>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</si>
  <si>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</si>
  <si>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</si>
  <si>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</si>
  <si>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</si>
  <si>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</si>
  <si>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</si>
  <si>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</si>
  <si>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</si>
  <si>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</si>
  <si>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</si>
  <si>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</si>
  <si>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</si>
  <si>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</si>
  <si>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</si>
  <si>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</si>
  <si>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</si>
  <si>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</si>
  <si>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</si>
  <si>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</si>
  <si>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</si>
  <si>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</si>
  <si>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</si>
  <si>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</si>
  <si>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</si>
  <si>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</si>
  <si>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</si>
  <si>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</si>
  <si>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</si>
  <si>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</si>
  <si>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</si>
  <si>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</si>
  <si>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</si>
  <si>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</si>
  <si>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</si>
  <si>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</si>
  <si>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</si>
  <si>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</si>
  <si>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</si>
  <si>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</si>
  <si>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</si>
  <si>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</si>
  <si>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</si>
  <si>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</si>
  <si>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</si>
  <si>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</si>
  <si>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</si>
  <si>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</si>
  <si>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</si>
  <si>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</si>
  <si>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</si>
  <si>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</si>
  <si>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</si>
  <si>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</si>
  <si>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</si>
  <si>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</si>
  <si>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</si>
  <si>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</si>
  <si>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</si>
  <si>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</si>
  <si>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</si>
  <si>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</si>
  <si>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</si>
  <si>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</si>
  <si>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</si>
  <si>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</si>
  <si>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</si>
  <si>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</si>
  <si>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</si>
  <si>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</si>
  <si>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</si>
  <si>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</si>
  <si>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</si>
  <si>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</si>
  <si>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</si>
  <si>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</si>
  <si>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</si>
  <si>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</si>
  <si>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</si>
  <si>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</si>
  <si>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</si>
  <si>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</si>
  <si>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</si>
  <si>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</si>
  <si>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</si>
  <si>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</si>
  <si>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</si>
  <si>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</si>
  <si>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</si>
  <si>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</si>
  <si>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</si>
  <si>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</si>
  <si>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</si>
  <si>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</si>
  <si>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</si>
  <si>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</si>
  <si>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</si>
  <si>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</si>
  <si>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</si>
  <si>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</si>
  <si>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</si>
  <si>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</si>
  <si>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</si>
  <si>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</si>
  <si>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</si>
  <si>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</si>
  <si>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</si>
  <si>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</si>
  <si>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</si>
  <si>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</si>
  <si>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</si>
  <si>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</si>
  <si>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</si>
  <si>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</si>
  <si>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</si>
  <si>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</si>
  <si>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</si>
  <si>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</si>
  <si>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</si>
  <si>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</si>
  <si>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</si>
  <si>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</si>
  <si>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</si>
  <si>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</si>
  <si>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</si>
  <si>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</si>
  <si>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</si>
  <si>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</si>
  <si>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</si>
  <si>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</si>
  <si>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</si>
  <si>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</si>
  <si>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</si>
  <si>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</si>
  <si>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</si>
  <si>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</si>
  <si>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</si>
  <si>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</si>
  <si>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</si>
  <si>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</si>
  <si>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</si>
  <si>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</si>
  <si>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</si>
  <si>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</si>
  <si>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</si>
  <si>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</si>
  <si>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</si>
  <si>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</si>
  <si>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</si>
  <si>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</si>
  <si>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</si>
  <si>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</si>
  <si>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</si>
  <si>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</si>
  <si>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</si>
  <si>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</si>
  <si>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</si>
  <si>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</si>
  <si>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</si>
  <si>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</si>
  <si>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</si>
  <si>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</si>
  <si>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</si>
  <si>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</si>
  <si>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</si>
  <si>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</si>
  <si>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</si>
  <si>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</si>
  <si>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</si>
  <si>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</si>
  <si>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</si>
  <si>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</si>
  <si>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</si>
  <si>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</si>
  <si>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</si>
  <si>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</si>
  <si>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</si>
  <si>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</si>
  <si>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</si>
  <si>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</si>
  <si>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</si>
  <si>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</si>
  <si>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</si>
  <si>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</si>
  <si>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</si>
  <si>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</si>
  <si>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</si>
  <si>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</si>
  <si>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</si>
  <si>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</si>
  <si>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</si>
  <si>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</si>
  <si>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</si>
  <si>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</si>
  <si>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</si>
  <si>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</si>
  <si>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</si>
  <si>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</si>
  <si>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</si>
  <si>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</si>
  <si>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</si>
  <si>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</si>
  <si>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</si>
  <si>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</si>
  <si>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</si>
  <si>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</si>
  <si>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</si>
  <si>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</si>
  <si>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</si>
  <si>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</si>
  <si>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</si>
  <si>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</si>
  <si>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</si>
  <si>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</si>
  <si>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</si>
  <si>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</si>
  <si>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</si>
  <si>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</si>
  <si>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</si>
  <si>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</si>
  <si>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</si>
  <si>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</si>
  <si>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</si>
  <si>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</si>
  <si>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</si>
  <si>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</si>
  <si>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</si>
  <si>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</si>
  <si>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</si>
  <si>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</si>
  <si>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</si>
  <si>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</si>
  <si>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</si>
  <si>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</si>
  <si>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</si>
  <si>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</si>
  <si>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</si>
  <si>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</si>
  <si>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</si>
  <si>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</si>
  <si>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</si>
  <si>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</si>
  <si>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</si>
  <si>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</si>
  <si>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</si>
  <si>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</si>
  <si>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</si>
  <si>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</si>
  <si>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</si>
  <si>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</si>
  <si>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</si>
  <si>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</si>
  <si>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</si>
  <si>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</si>
  <si>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</si>
  <si>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</si>
  <si>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</si>
  <si>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</si>
  <si>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</si>
  <si>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</si>
  <si>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</si>
  <si>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</si>
  <si>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</si>
  <si>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</si>
  <si>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</si>
  <si>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</si>
  <si>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</si>
  <si>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</si>
  <si>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</si>
  <si>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</si>
  <si>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</si>
  <si>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</si>
  <si>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</si>
  <si>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</si>
  <si>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</si>
  <si>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</si>
  <si>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</si>
  <si>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</si>
  <si>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</si>
  <si>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</si>
  <si>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</si>
  <si>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</si>
  <si>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</si>
  <si>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</si>
  <si>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</si>
  <si>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</si>
  <si>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</si>
  <si>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</si>
  <si>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</si>
  <si>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</si>
  <si>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</si>
  <si>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</si>
  <si>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</si>
  <si>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</si>
  <si>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</si>
  <si>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</si>
  <si>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</si>
  <si>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</si>
  <si>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</si>
  <si>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</si>
  <si>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</si>
  <si>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</si>
  <si>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</si>
  <si>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</si>
  <si>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</si>
  <si>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</si>
  <si>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</si>
  <si>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</si>
  <si>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</si>
  <si>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</si>
  <si>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</si>
  <si>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</si>
  <si>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</si>
  <si>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</si>
  <si>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</si>
  <si>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</si>
  <si>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</si>
  <si>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</si>
  <si>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</si>
  <si>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</si>
  <si>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</si>
  <si>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</si>
  <si>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</si>
  <si>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</si>
  <si>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</si>
  <si>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</si>
  <si>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</si>
  <si>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</si>
  <si>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</si>
  <si>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</si>
  <si>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</si>
  <si>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</si>
  <si>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</si>
  <si>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</si>
  <si>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</si>
  <si>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</si>
  <si>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</si>
  <si>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</si>
  <si>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</si>
  <si>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</si>
  <si>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</si>
  <si>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</si>
  <si>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</si>
  <si>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</si>
  <si>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</si>
  <si>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</si>
  <si>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</si>
  <si>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</si>
  <si>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</si>
  <si>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</si>
  <si>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</si>
  <si>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</si>
  <si>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</si>
  <si>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</si>
  <si>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</si>
  <si>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</si>
  <si>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</si>
  <si>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</si>
  <si>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</si>
  <si>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</si>
  <si>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</si>
  <si>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</si>
  <si>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</si>
  <si>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</si>
  <si>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</si>
  <si>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</si>
  <si>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</si>
  <si>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</si>
  <si>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</si>
  <si>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</si>
  <si>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</si>
  <si>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</si>
  <si>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</si>
  <si>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</si>
  <si>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</si>
  <si>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</si>
  <si>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</si>
  <si>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</si>
  <si>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</si>
  <si>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</si>
  <si>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</si>
  <si>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</si>
  <si>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</si>
  <si>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</si>
  <si>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</si>
  <si>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</si>
  <si>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</si>
  <si>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</si>
  <si>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</si>
  <si>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</si>
  <si>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</si>
  <si>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</si>
  <si>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</si>
  <si>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</si>
  <si>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</si>
  <si>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</si>
  <si>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</si>
  <si>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</si>
  <si>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</si>
  <si>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</si>
  <si>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</si>
  <si>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</si>
  <si>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</si>
  <si>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</si>
  <si>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</si>
  <si>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</si>
  <si>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</si>
  <si>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</si>
  <si>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</si>
  <si>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</si>
  <si>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</si>
  <si>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</si>
  <si>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</si>
  <si>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</si>
  <si>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</si>
  <si>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</si>
  <si>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</si>
  <si>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</si>
  <si>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</si>
  <si>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</si>
  <si>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</si>
  <si>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</si>
  <si>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</si>
  <si>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</si>
  <si>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</si>
  <si>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</si>
  <si>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</si>
  <si>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</si>
  <si>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</si>
  <si>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</si>
  <si>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</si>
  <si>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</si>
  <si>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</si>
  <si>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</si>
  <si>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</si>
  <si>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</si>
  <si>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</si>
  <si>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</si>
  <si>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</si>
  <si>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</si>
  <si>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</si>
  <si>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</si>
  <si>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</si>
  <si>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</si>
  <si>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</si>
  <si>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</si>
  <si>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</si>
  <si>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</si>
  <si>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</si>
  <si>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</si>
  <si>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</si>
  <si>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</si>
  <si>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</si>
  <si>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</si>
  <si>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</si>
  <si>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</si>
  <si>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</si>
  <si>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</si>
  <si>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</si>
  <si>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</si>
  <si>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</si>
  <si>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</si>
  <si>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</si>
  <si>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</si>
  <si>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</si>
  <si>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</si>
  <si>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</si>
  <si>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</si>
  <si>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</si>
  <si>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</si>
  <si>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</si>
  <si>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</si>
  <si>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</si>
  <si>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</si>
  <si>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</si>
  <si>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</si>
  <si>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</si>
  <si>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</si>
  <si>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</si>
  <si>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</si>
  <si>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</si>
  <si>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</si>
  <si>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</si>
  <si>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</si>
  <si>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</si>
  <si>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</si>
  <si>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</si>
  <si>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</si>
  <si>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</si>
  <si>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</si>
  <si>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</si>
  <si>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</si>
  <si>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</si>
  <si>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</si>
  <si>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</si>
  <si>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</si>
  <si>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</si>
  <si>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</si>
  <si>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</si>
  <si>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</si>
  <si>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</si>
  <si>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</si>
  <si>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</si>
  <si>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</si>
  <si>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</si>
  <si>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</si>
  <si>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</si>
  <si>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</si>
  <si>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</si>
  <si>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</si>
  <si>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</si>
  <si>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</si>
  <si>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</si>
  <si>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</si>
  <si>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</si>
  <si>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</si>
  <si>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</si>
  <si>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</si>
  <si>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</si>
  <si>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</si>
  <si>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</si>
  <si>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</si>
  <si>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</si>
  <si>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</si>
  <si>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</si>
  <si>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</si>
  <si>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</si>
  <si>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</si>
  <si>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</si>
  <si>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</si>
  <si>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</si>
  <si>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</si>
  <si>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</si>
  <si>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</si>
  <si>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</si>
  <si>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</si>
  <si>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</si>
  <si>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</si>
  <si>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</si>
  <si>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</si>
  <si>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</si>
  <si>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</si>
  <si>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</si>
  <si>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</si>
  <si>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</si>
  <si>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</si>
  <si>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</si>
  <si>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</si>
  <si>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</si>
  <si>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</si>
  <si>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</si>
  <si>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</si>
  <si>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</si>
  <si>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</si>
  <si>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</si>
  <si>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</si>
  <si>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</si>
  <si>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</si>
  <si>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</si>
  <si>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</si>
  <si>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</si>
  <si>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</si>
  <si>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</si>
  <si>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</si>
  <si>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</si>
  <si>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</si>
  <si>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</si>
  <si>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</si>
  <si>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</si>
  <si>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</si>
  <si>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</si>
  <si>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</si>
  <si>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</si>
  <si>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</si>
  <si>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</si>
  <si>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</si>
  <si>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</si>
  <si>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</si>
  <si>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</si>
  <si>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</si>
  <si>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</si>
  <si>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</si>
  <si>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</si>
  <si>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</si>
  <si>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</si>
  <si>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</si>
  <si>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</si>
  <si>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</si>
  <si>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</si>
  <si>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</si>
  <si>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</si>
  <si>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</si>
  <si>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</si>
  <si>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</si>
  <si>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</si>
  <si>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</si>
  <si>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</si>
  <si>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</si>
  <si>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</si>
  <si>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</si>
  <si>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</si>
  <si>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</si>
  <si>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</si>
  <si>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</si>
  <si>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</si>
  <si>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</si>
  <si>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</si>
  <si>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</si>
  <si>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</si>
  <si>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</si>
  <si>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</si>
  <si>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</si>
  <si>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</si>
  <si>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</si>
  <si>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</si>
  <si>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</si>
  <si>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</si>
  <si>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</si>
  <si>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</si>
  <si>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</si>
  <si>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</si>
  <si>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</si>
  <si>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</si>
  <si>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</si>
  <si>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</si>
  <si>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</si>
  <si>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</si>
  <si>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</si>
  <si>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</si>
  <si>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</si>
  <si>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</si>
  <si>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</si>
  <si>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</si>
  <si>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</si>
  <si>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</si>
  <si>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</si>
  <si>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</si>
  <si>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</si>
  <si>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</si>
  <si>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</si>
  <si>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</si>
  <si>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</si>
  <si>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</si>
  <si>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</si>
  <si>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</si>
  <si>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</si>
  <si>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</si>
  <si>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</si>
  <si>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</si>
  <si>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</si>
  <si>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</si>
  <si>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</si>
  <si>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</si>
  <si>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</si>
  <si>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</si>
  <si>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</si>
  <si>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</si>
  <si>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</si>
  <si>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</si>
  <si>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</si>
  <si>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</si>
  <si>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</si>
  <si>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</si>
  <si>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</si>
  <si>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</si>
  <si>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</si>
  <si>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</si>
  <si>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</si>
  <si>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</si>
  <si>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</si>
  <si>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</si>
  <si>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</si>
  <si>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</si>
  <si>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</si>
  <si>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</si>
  <si>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</si>
  <si>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</si>
  <si>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</si>
  <si>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</si>
  <si>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</si>
  <si>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</si>
  <si>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</si>
  <si>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</si>
  <si>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</si>
  <si>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</si>
  <si>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</si>
  <si>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</si>
  <si>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</si>
  <si>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</si>
  <si>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</si>
  <si>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</si>
  <si>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</si>
  <si>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</si>
  <si>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</si>
  <si>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</si>
  <si>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</si>
  <si>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</si>
  <si>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</si>
  <si>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</si>
  <si>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</si>
  <si>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</si>
  <si>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</si>
  <si>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</si>
  <si>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</si>
  <si>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</si>
  <si>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</si>
  <si>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</si>
  <si>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</si>
  <si>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</si>
  <si>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</si>
  <si>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</si>
  <si>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</si>
  <si>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</si>
  <si>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</si>
  <si>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</si>
  <si>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</si>
  <si>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</si>
  <si>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</si>
  <si>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</si>
  <si>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</si>
  <si>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</si>
  <si>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</si>
  <si>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</si>
  <si>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</si>
  <si>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</si>
  <si>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</si>
  <si>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</si>
  <si>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</si>
  <si>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</si>
  <si>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</si>
  <si>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</si>
  <si>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</si>
  <si>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</si>
  <si>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</si>
  <si>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</si>
  <si>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</si>
  <si>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</si>
  <si>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</si>
  <si>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</si>
  <si>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</si>
  <si>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</si>
  <si>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</si>
  <si>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</si>
  <si>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</si>
  <si>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</si>
  <si>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</si>
  <si>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</si>
  <si>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</si>
  <si>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</si>
  <si>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</si>
  <si>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</si>
  <si>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</si>
  <si>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</si>
  <si>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</si>
  <si>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</si>
  <si>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</si>
  <si>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</si>
  <si>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</si>
  <si>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</si>
  <si>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</si>
  <si>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</si>
  <si>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</si>
  <si>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</si>
  <si>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</si>
  <si>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</si>
  <si>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</si>
  <si>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</si>
  <si>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</si>
  <si>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</si>
  <si>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</si>
  <si>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</si>
  <si>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</si>
  <si>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</si>
  <si>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</si>
  <si>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</si>
  <si>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</si>
  <si>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</si>
  <si>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</si>
  <si>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</si>
  <si>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</si>
  <si>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</si>
  <si>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</si>
  <si>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</si>
  <si>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</si>
  <si>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</si>
  <si>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</si>
  <si>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</si>
  <si>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</si>
  <si>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</si>
  <si>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</si>
  <si>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</si>
  <si>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</si>
  <si>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</si>
  <si>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</si>
  <si>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</si>
  <si>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</si>
  <si>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</si>
  <si>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</si>
  <si>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</si>
  <si>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</si>
  <si>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</si>
  <si>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</si>
  <si>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</si>
  <si>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</si>
  <si>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</si>
  <si>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</si>
  <si>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</si>
  <si>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</si>
  <si>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</si>
  <si>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</si>
  <si>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</si>
  <si>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</si>
  <si>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</si>
  <si>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</si>
  <si>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</si>
  <si>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</si>
  <si>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</si>
  <si>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</si>
  <si>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</si>
  <si>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</si>
  <si>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</si>
  <si>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</si>
  <si>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</si>
  <si>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</si>
  <si>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</si>
  <si>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</si>
  <si>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</si>
  <si>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</si>
  <si>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</si>
  <si>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</si>
  <si>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</si>
  <si>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</si>
  <si>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</si>
  <si>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</si>
  <si>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</si>
  <si>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</si>
  <si>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</si>
  <si>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</si>
  <si>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</si>
  <si>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</si>
  <si>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</si>
  <si>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</si>
  <si>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</si>
  <si>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</si>
  <si>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</si>
  <si>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</si>
  <si>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</si>
  <si>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</si>
  <si>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</si>
  <si>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</si>
  <si>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</si>
  <si>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</si>
  <si>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</si>
  <si>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</si>
  <si>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</si>
  <si>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</si>
  <si>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</si>
  <si>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</si>
  <si>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</si>
  <si>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</si>
  <si>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</si>
  <si>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</si>
  <si>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</si>
  <si>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</si>
  <si>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</si>
  <si>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</si>
  <si>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</si>
  <si>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</si>
  <si>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</si>
  <si>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</si>
  <si>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</si>
  <si>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</si>
  <si>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</si>
  <si>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</si>
  <si>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</si>
  <si>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</si>
  <si>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</si>
  <si>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</si>
  <si>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</si>
  <si>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</si>
  <si>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</si>
  <si>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</si>
  <si>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</si>
  <si>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</si>
  <si>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</si>
  <si>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</si>
  <si>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</si>
  <si>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</si>
  <si>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</si>
  <si>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</si>
  <si>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</si>
  <si>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</si>
  <si>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</si>
  <si>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</si>
  <si>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</si>
  <si>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</si>
  <si>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</si>
  <si>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</si>
  <si>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</si>
  <si>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</si>
  <si>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</si>
  <si>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</si>
  <si>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</si>
  <si>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</si>
  <si>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</si>
  <si>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</si>
  <si>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</si>
  <si>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</si>
  <si>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</si>
  <si>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</si>
  <si>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</si>
  <si>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</si>
  <si>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</si>
  <si>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</si>
  <si>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</si>
  <si>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</si>
  <si>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</si>
  <si>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</si>
  <si>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</si>
  <si>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</si>
  <si>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</si>
  <si>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</si>
  <si>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</si>
  <si>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</si>
  <si>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</si>
  <si>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</si>
  <si>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</si>
  <si>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</si>
  <si>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</si>
  <si>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</si>
  <si>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</si>
  <si>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</si>
  <si>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</si>
  <si>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</si>
  <si>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</si>
  <si>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</si>
  <si>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</si>
  <si>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</si>
  <si>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</si>
  <si>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</si>
  <si>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</si>
  <si>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</si>
  <si>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</si>
  <si>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</si>
  <si>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</si>
  <si>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</si>
  <si>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</si>
  <si>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</si>
  <si>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</si>
  <si>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</si>
  <si>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</si>
  <si>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</si>
  <si>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</si>
  <si>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</si>
  <si>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</si>
  <si>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</si>
  <si>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</si>
  <si>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</si>
  <si>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</si>
  <si>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</si>
  <si>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</si>
  <si>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</si>
  <si>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</si>
  <si>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</si>
  <si>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</si>
  <si>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</si>
  <si>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</si>
  <si>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</si>
  <si>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</si>
  <si>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</si>
  <si>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</si>
  <si>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</si>
  <si>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</si>
  <si>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</si>
  <si>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</si>
  <si>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</si>
  <si>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</si>
  <si>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</si>
  <si>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</si>
  <si>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</si>
  <si>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</si>
  <si>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</si>
  <si>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</si>
  <si>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</si>
  <si>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</si>
  <si>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</si>
  <si>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</si>
  <si>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</si>
  <si>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</si>
  <si>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</si>
  <si>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</si>
  <si>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</si>
  <si>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</si>
  <si>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</si>
  <si>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</si>
  <si>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</si>
  <si>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</si>
  <si>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</si>
  <si>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</si>
  <si>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</si>
  <si>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</si>
  <si>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</si>
  <si>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</si>
  <si>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</si>
  <si>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</si>
  <si>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</si>
  <si>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</si>
  <si>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</si>
  <si>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</si>
  <si>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</si>
  <si>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</si>
  <si>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</si>
  <si>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</si>
  <si>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</si>
  <si>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</si>
  <si>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</si>
  <si>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</si>
  <si>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</si>
  <si>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</si>
  <si>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</si>
  <si>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</si>
  <si>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</si>
  <si>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</si>
  <si>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</si>
  <si>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</si>
  <si>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</si>
  <si>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</si>
  <si>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</si>
  <si>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</si>
  <si>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</si>
  <si>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</si>
  <si>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</si>
  <si>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</si>
  <si>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</si>
  <si>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</si>
  <si>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</si>
  <si>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</si>
  <si>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</si>
  <si>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</si>
  <si>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</si>
  <si>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</si>
  <si>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</si>
  <si>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</si>
  <si>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</si>
  <si>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</si>
  <si>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</si>
  <si>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</si>
  <si>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</si>
  <si>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</si>
  <si>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</si>
  <si>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</si>
  <si>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</si>
  <si>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</si>
  <si>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</si>
  <si>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</si>
  <si>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</si>
  <si>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</si>
  <si>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</si>
  <si>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</si>
  <si>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</si>
  <si>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</si>
  <si>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</si>
  <si>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</si>
  <si>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</si>
  <si>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</si>
  <si>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</si>
  <si>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</si>
  <si>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</si>
  <si>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</si>
  <si>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</si>
  <si>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</si>
  <si>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</si>
  <si>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</si>
  <si>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</si>
  <si>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</si>
  <si>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</si>
  <si>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</si>
  <si>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</si>
  <si>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</si>
  <si>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</si>
  <si>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</si>
  <si>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</si>
  <si>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</si>
  <si>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</si>
  <si>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</si>
  <si>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</si>
  <si>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</si>
  <si>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</si>
  <si>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</si>
  <si>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</si>
  <si>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</si>
  <si>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</si>
  <si>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</si>
  <si>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</si>
  <si>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</si>
  <si>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</si>
  <si>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</si>
  <si>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</si>
  <si>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</si>
  <si>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</si>
  <si>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</si>
  <si>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</si>
  <si>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</si>
  <si>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</si>
  <si>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</si>
  <si>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</si>
  <si>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</si>
  <si>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</si>
  <si>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</si>
  <si>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</si>
  <si>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</si>
  <si>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</si>
  <si>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</si>
  <si>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</si>
  <si>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</si>
  <si>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</si>
  <si>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</si>
  <si>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</si>
  <si>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</si>
  <si>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</si>
  <si>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</si>
  <si>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</si>
  <si>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</si>
  <si>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</si>
  <si>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</si>
  <si>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</si>
  <si>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</si>
  <si>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</si>
  <si>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</si>
  <si>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</si>
  <si>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</si>
  <si>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</si>
  <si>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</si>
  <si>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</si>
  <si>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</si>
  <si>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</si>
  <si>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</si>
  <si>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</si>
  <si>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</si>
  <si>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</si>
  <si>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</si>
  <si>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</si>
  <si>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</si>
  <si>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</si>
  <si>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</si>
  <si>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</si>
  <si>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</si>
  <si>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</si>
  <si>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</si>
  <si>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</si>
  <si>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</si>
  <si>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</si>
  <si>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</si>
  <si>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</si>
  <si>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</si>
  <si>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</si>
  <si>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</si>
  <si>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</si>
  <si>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</si>
  <si>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</si>
  <si>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</si>
  <si>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</si>
  <si>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</si>
  <si>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</si>
  <si>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</si>
  <si>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</si>
  <si>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</si>
  <si>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</si>
  <si>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</si>
  <si>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</si>
  <si>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</si>
  <si>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</si>
  <si>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</si>
  <si>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</si>
  <si>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</si>
  <si>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</si>
  <si>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</si>
  <si>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</si>
  <si>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</si>
  <si>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</si>
  <si>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</si>
  <si>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</si>
  <si>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</si>
  <si>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</si>
  <si>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</si>
  <si>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</si>
  <si>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</si>
  <si>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</si>
  <si>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</si>
  <si>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</si>
  <si>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</si>
  <si>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</si>
  <si>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</si>
  <si>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</si>
  <si>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</si>
  <si>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</si>
  <si>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</si>
  <si>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</si>
  <si>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</si>
  <si>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</si>
  <si>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</si>
  <si>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</si>
  <si>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</si>
  <si>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</si>
  <si>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</si>
  <si>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</si>
  <si>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</si>
  <si>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</si>
  <si>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</si>
  <si>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</si>
  <si>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</si>
  <si>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</si>
  <si>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</si>
  <si>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</si>
  <si>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</si>
  <si>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</si>
  <si>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</si>
  <si>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</si>
  <si>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</si>
  <si>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</si>
  <si>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</si>
  <si>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</si>
  <si>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</si>
  <si>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</si>
  <si>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</si>
  <si>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</si>
  <si>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</si>
  <si>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</si>
  <si>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</si>
  <si>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</si>
  <si>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</si>
  <si>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</si>
  <si>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</si>
  <si>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</si>
  <si>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</si>
  <si>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</si>
  <si>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</si>
  <si>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</si>
  <si>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</si>
  <si>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</si>
  <si>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</si>
  <si>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</si>
  <si>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</si>
  <si>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</si>
  <si>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</si>
  <si>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</si>
  <si>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</si>
  <si>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</si>
  <si>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</si>
  <si>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</si>
  <si>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</si>
  <si>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</si>
  <si>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</si>
  <si>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</si>
  <si>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</si>
  <si>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</si>
  <si>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</si>
  <si>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</si>
  <si>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</si>
  <si>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</si>
  <si>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</si>
  <si>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</si>
  <si>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</si>
  <si>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</si>
  <si>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</si>
  <si>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</si>
  <si>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</si>
  <si>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</si>
  <si>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</si>
  <si>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</si>
  <si>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</si>
  <si>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</si>
  <si>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</si>
  <si>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</si>
  <si>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</si>
  <si>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</si>
  <si>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</si>
  <si>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</si>
  <si>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</si>
  <si>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</si>
  <si>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</si>
  <si>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</si>
  <si>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</si>
  <si>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</si>
  <si>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</si>
  <si>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</si>
  <si>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</si>
  <si>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</si>
  <si>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</si>
  <si>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</si>
  <si>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</si>
  <si>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</si>
  <si>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</si>
  <si>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</si>
  <si>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</si>
  <si>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</si>
  <si>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</si>
  <si>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</si>
  <si>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</si>
  <si>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</si>
  <si>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</si>
  <si>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</si>
  <si>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</si>
  <si>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</si>
  <si>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</si>
  <si>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</si>
  <si>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</si>
  <si>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</si>
  <si>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</si>
  <si>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</si>
  <si>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</si>
  <si>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</si>
  <si>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</si>
  <si>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</si>
  <si>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</si>
  <si>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</si>
  <si>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</si>
  <si>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</si>
  <si>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</si>
  <si>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</si>
  <si>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</si>
  <si>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</si>
  <si>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</si>
  <si>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</si>
  <si>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</si>
  <si>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</si>
  <si>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</si>
  <si>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</si>
  <si>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</si>
  <si>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</si>
  <si>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</si>
  <si>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</si>
  <si>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</si>
  <si>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</si>
  <si>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</si>
  <si>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</si>
  <si>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</si>
  <si>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</si>
  <si>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</si>
  <si>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</si>
  <si>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</si>
  <si>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</si>
  <si>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</si>
  <si>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</si>
  <si>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</si>
  <si>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</si>
  <si>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</si>
  <si>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</si>
  <si>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</si>
  <si>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</si>
  <si>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</si>
  <si>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</si>
  <si>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</si>
  <si>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</si>
  <si>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</si>
  <si>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</si>
  <si>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</si>
  <si>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</si>
  <si>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</si>
  <si>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</si>
  <si>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</si>
  <si>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</si>
  <si>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</si>
  <si>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</si>
  <si>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</si>
  <si>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</si>
  <si>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</si>
  <si>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</si>
  <si>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</si>
  <si>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</si>
  <si>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</si>
  <si>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</si>
  <si>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</si>
  <si>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</si>
  <si>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</si>
  <si>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</si>
  <si>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</si>
  <si>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</si>
  <si>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</si>
  <si>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</si>
  <si>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</si>
  <si>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</si>
  <si>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</si>
  <si>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</si>
  <si>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</si>
  <si>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</si>
  <si>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</si>
  <si>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</si>
  <si>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</si>
  <si>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</si>
  <si>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</si>
  <si>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</si>
  <si>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</si>
  <si>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</si>
  <si>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</si>
  <si>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</si>
  <si>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</si>
  <si>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</si>
  <si>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</si>
  <si>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</si>
  <si>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</si>
  <si>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</si>
  <si>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</si>
  <si>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</si>
  <si>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</si>
  <si>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</si>
  <si>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</si>
  <si>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</si>
  <si>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</si>
  <si>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</si>
  <si>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</si>
  <si>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</si>
  <si>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</si>
  <si>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</si>
  <si>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</si>
  <si>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</si>
  <si>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</si>
  <si>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</si>
  <si>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</si>
  <si>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</si>
  <si>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</si>
  <si>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</si>
  <si>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</si>
  <si>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</si>
  <si>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</si>
  <si>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</si>
  <si>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</si>
  <si>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</si>
  <si>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</si>
  <si>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</si>
  <si>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</si>
  <si>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</si>
  <si>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</si>
  <si>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</si>
  <si>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</si>
  <si>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</si>
  <si>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</si>
  <si>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</si>
  <si>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</si>
  <si>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</si>
  <si>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</si>
  <si>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</si>
  <si>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</si>
  <si>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</si>
  <si>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</si>
  <si>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</si>
  <si>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</si>
  <si>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</si>
  <si>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</si>
  <si>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</si>
  <si>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</si>
  <si>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</si>
  <si>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</si>
  <si>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</si>
  <si>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</si>
  <si>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</si>
  <si>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</si>
  <si>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</si>
  <si>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</si>
  <si>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</si>
  <si>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</si>
  <si>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</si>
  <si>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</si>
  <si>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</si>
  <si>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</si>
  <si>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</si>
  <si>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</si>
  <si>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</si>
  <si>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</si>
  <si>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</si>
  <si>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</si>
  <si>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</si>
  <si>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</si>
  <si>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</si>
  <si>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</si>
  <si>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</si>
  <si>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</si>
  <si>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</si>
  <si>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</si>
  <si>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</si>
  <si>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</si>
  <si>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</si>
  <si>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</si>
  <si>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</si>
  <si>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</si>
  <si>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</si>
  <si>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</si>
  <si>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</si>
  <si>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</si>
  <si>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</si>
  <si>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</si>
  <si>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</si>
  <si>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</si>
  <si>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</si>
  <si>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</si>
  <si>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</si>
  <si>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</si>
  <si>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</si>
  <si>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</si>
  <si>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</si>
  <si>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</si>
  <si>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</si>
  <si>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</si>
  <si>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</si>
  <si>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</si>
  <si>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</si>
  <si>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</si>
  <si>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</si>
  <si>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</si>
  <si>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</si>
  <si>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</si>
  <si>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</si>
  <si>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</si>
  <si>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</si>
  <si>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</si>
  <si>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</si>
  <si>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</si>
  <si>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</si>
  <si>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</si>
  <si>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</si>
  <si>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</si>
  <si>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</si>
  <si>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</si>
  <si>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</si>
  <si>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</si>
  <si>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</si>
  <si>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</si>
  <si>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</si>
  <si>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</si>
  <si>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</si>
  <si>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</si>
  <si>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</si>
  <si>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</si>
  <si>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</si>
  <si>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</si>
  <si>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</si>
  <si>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</si>
  <si>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</si>
  <si>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</si>
  <si>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</si>
  <si>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</si>
  <si>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</si>
  <si>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</si>
  <si>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</si>
  <si>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</si>
  <si>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</si>
  <si>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</si>
  <si>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</si>
  <si>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</si>
  <si>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</si>
  <si>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</si>
  <si>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</si>
  <si>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</si>
  <si>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</si>
  <si>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</si>
  <si>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</si>
  <si>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</si>
  <si>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</si>
  <si>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</si>
  <si>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</si>
  <si>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</si>
  <si>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</si>
  <si>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</si>
  <si>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</si>
  <si>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</si>
  <si>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</si>
  <si>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</si>
  <si>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</si>
  <si>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</si>
  <si>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</si>
  <si>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</si>
  <si>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</si>
  <si>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</si>
  <si>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</si>
  <si>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</si>
  <si>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</si>
  <si>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</si>
  <si>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</si>
  <si>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</si>
  <si>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</si>
  <si>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</si>
  <si>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</si>
  <si>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</si>
  <si>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</si>
  <si>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</si>
  <si>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</si>
  <si>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</si>
  <si>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</si>
  <si>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</si>
  <si>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</si>
  <si>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</si>
  <si>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</si>
  <si>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</si>
  <si>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</si>
  <si>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</si>
  <si>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</si>
  <si>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</si>
  <si>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</si>
  <si>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</si>
  <si>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</si>
  <si>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</si>
  <si>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</si>
  <si>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</si>
  <si>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</si>
  <si>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</si>
  <si>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</si>
  <si>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</si>
  <si>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</si>
  <si>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</si>
  <si>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</si>
  <si>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</si>
  <si>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</si>
  <si>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</si>
  <si>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</si>
  <si>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</si>
  <si>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</si>
  <si>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</si>
  <si>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</si>
  <si>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</si>
  <si>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</si>
  <si>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</si>
  <si>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</si>
  <si>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</si>
  <si>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</si>
  <si>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</si>
  <si>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</si>
  <si>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</si>
  <si>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</si>
  <si>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</si>
  <si>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</si>
  <si>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</si>
  <si>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</si>
  <si>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</si>
  <si>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</si>
  <si>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</si>
  <si>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</si>
  <si>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</si>
  <si>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</si>
  <si>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</si>
  <si>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</si>
  <si>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</si>
  <si>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</si>
  <si>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</si>
  <si>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</si>
  <si>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</si>
  <si>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</si>
  <si>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</si>
  <si>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</si>
  <si>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</si>
  <si>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</si>
  <si>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</si>
  <si>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</si>
  <si>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</si>
  <si>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</si>
  <si>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</si>
  <si>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</si>
  <si>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</si>
  <si>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</si>
  <si>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</si>
  <si>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</si>
  <si>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</si>
  <si>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</si>
  <si>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</si>
  <si>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</si>
  <si>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</si>
  <si>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</si>
  <si>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</si>
  <si>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</si>
  <si>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</si>
  <si>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</si>
  <si>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</si>
  <si>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</si>
  <si>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</si>
  <si>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</si>
  <si>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</si>
  <si>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</si>
  <si>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</si>
  <si>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</si>
  <si>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</si>
  <si>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</si>
  <si>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</si>
  <si>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</si>
  <si>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</si>
  <si>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</si>
  <si>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</si>
  <si>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</si>
  <si>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</si>
  <si>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</si>
  <si>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</si>
  <si>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</si>
  <si>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</si>
  <si>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</si>
  <si>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</si>
  <si>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</si>
  <si>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</si>
  <si>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</si>
  <si>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</si>
  <si>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</si>
  <si>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</si>
  <si>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</si>
  <si>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</si>
  <si>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</si>
  <si>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</si>
  <si>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</si>
  <si>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</si>
  <si>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</si>
  <si>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</si>
  <si>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</si>
  <si>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</si>
  <si>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</si>
  <si>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</si>
  <si>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</si>
  <si>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</si>
  <si>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</si>
  <si>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</si>
  <si>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</si>
  <si>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</si>
  <si>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</si>
  <si>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</si>
  <si>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</si>
  <si>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</si>
  <si>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</si>
  <si>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</si>
  <si>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</si>
  <si>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</si>
  <si>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</si>
  <si>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</si>
  <si>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</si>
  <si>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</si>
  <si>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</si>
  <si>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</si>
  <si>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</si>
  <si>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</si>
  <si>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</si>
  <si>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</si>
  <si>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</si>
  <si>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</si>
  <si>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</si>
  <si>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</si>
  <si>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</si>
  <si>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</si>
  <si>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</si>
  <si>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</si>
  <si>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</si>
  <si>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</si>
  <si>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</si>
  <si>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</si>
  <si>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</si>
  <si>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</si>
  <si>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</si>
  <si>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</si>
  <si>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</si>
  <si>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</si>
  <si>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</si>
  <si>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</si>
  <si>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</si>
  <si>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</si>
  <si>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</si>
  <si>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</si>
  <si>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</si>
  <si>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</si>
  <si>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</si>
  <si>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</si>
  <si>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</si>
  <si>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</si>
  <si>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</si>
  <si>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</si>
  <si>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</si>
  <si>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</si>
  <si>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</si>
  <si>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</si>
  <si>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</si>
  <si>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</si>
  <si>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</si>
  <si>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</si>
  <si>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</si>
  <si>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</si>
  <si>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</si>
  <si>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</si>
  <si>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</si>
  <si>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</si>
  <si>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</si>
  <si>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</si>
  <si>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</si>
  <si>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</si>
  <si>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</si>
  <si>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</si>
  <si>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</si>
  <si>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</si>
  <si>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</si>
  <si>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</si>
  <si>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</si>
  <si>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</si>
  <si>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</si>
  <si>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</si>
  <si>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</si>
  <si>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</si>
  <si>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</si>
  <si>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</si>
  <si>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</si>
  <si>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</si>
  <si>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</si>
  <si>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</si>
  <si>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</si>
  <si>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</si>
  <si>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</si>
  <si>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</si>
  <si>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</si>
  <si>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</si>
  <si>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</si>
  <si>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</si>
  <si>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</si>
  <si>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</si>
  <si>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</si>
  <si>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</si>
  <si>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</si>
  <si>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</si>
  <si>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</si>
  <si>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</si>
  <si>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</si>
  <si>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</si>
  <si>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</si>
  <si>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</si>
  <si>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</si>
  <si>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</si>
  <si>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</si>
  <si>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</si>
  <si>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</si>
  <si>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</si>
  <si>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</si>
  <si>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</si>
  <si>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</si>
  <si>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</si>
  <si>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</si>
  <si>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</si>
  <si>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</si>
  <si>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</si>
  <si>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</si>
  <si>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</si>
  <si>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</si>
  <si>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</si>
  <si>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</si>
  <si>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</si>
  <si>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</si>
  <si>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</si>
  <si>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</si>
  <si>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</si>
  <si>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</si>
  <si>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</si>
  <si>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</si>
  <si>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</si>
  <si>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</si>
  <si>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</si>
  <si>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</si>
  <si>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</si>
  <si>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</si>
  <si>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</si>
  <si>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</si>
  <si>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</si>
  <si>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</si>
  <si>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</si>
  <si>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</si>
  <si>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</si>
  <si>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</si>
  <si>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</si>
  <si>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</si>
  <si>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</si>
  <si>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</si>
  <si>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</si>
  <si>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</si>
  <si>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</si>
  <si>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</si>
  <si>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</si>
  <si>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</si>
  <si>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</si>
  <si>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</si>
  <si>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</si>
  <si>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</si>
  <si>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</si>
  <si>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</si>
  <si>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</si>
  <si>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</si>
  <si>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</si>
  <si>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</si>
  <si>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</si>
  <si>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</si>
  <si>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</si>
  <si>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</si>
  <si>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</si>
  <si>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</si>
  <si>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</si>
  <si>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</si>
  <si>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</si>
  <si>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</si>
  <si>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</si>
  <si>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</si>
  <si>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</si>
  <si>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</si>
  <si>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</si>
  <si>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</si>
  <si>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</si>
  <si>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</si>
  <si>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</si>
  <si>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</si>
  <si>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</si>
  <si>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</si>
  <si>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</si>
  <si>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</si>
  <si>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</si>
  <si>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</si>
  <si>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</si>
  <si>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</si>
  <si>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</si>
  <si>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</si>
  <si>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</si>
  <si>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</si>
  <si>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</si>
  <si>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</si>
  <si>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</si>
  <si>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</si>
  <si>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</si>
  <si>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</si>
  <si>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</si>
  <si>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</si>
  <si>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</si>
  <si>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</si>
  <si>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</si>
  <si>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</si>
  <si>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</si>
  <si>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</si>
  <si>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</si>
  <si>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</si>
  <si>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</si>
  <si>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</si>
  <si>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</si>
  <si>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</si>
  <si>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</si>
  <si>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</si>
  <si>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</si>
  <si>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</si>
  <si>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</si>
  <si>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</si>
  <si>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</si>
  <si>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</si>
  <si>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</si>
  <si>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</si>
  <si>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</si>
  <si>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</si>
  <si>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</si>
  <si>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</si>
  <si>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</si>
  <si>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</si>
  <si>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</si>
  <si>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</si>
  <si>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</si>
  <si>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</si>
  <si>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</si>
  <si>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</si>
  <si>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</si>
  <si>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</si>
  <si>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</si>
  <si>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</si>
  <si>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</si>
  <si>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</si>
  <si>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</si>
  <si>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</si>
  <si>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</si>
  <si>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</si>
  <si>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</si>
  <si>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</si>
  <si>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</si>
  <si>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</si>
  <si>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</si>
  <si>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</si>
  <si>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</si>
  <si>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</si>
  <si>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</si>
  <si>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</si>
  <si>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</si>
  <si>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</si>
  <si>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</si>
  <si>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</si>
  <si>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</si>
  <si>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</si>
  <si>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</si>
  <si>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</si>
  <si>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</si>
  <si>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</si>
  <si>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</si>
  <si>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</si>
  <si>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</si>
  <si>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</si>
  <si>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</si>
  <si>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</si>
  <si>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</si>
  <si>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</si>
  <si>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</si>
  <si>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</si>
  <si>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</si>
  <si>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</si>
  <si>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</si>
  <si>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</si>
  <si>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</si>
  <si>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</si>
  <si>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</si>
  <si>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</si>
  <si>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</si>
  <si>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</si>
  <si>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</si>
  <si>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</si>
  <si>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</si>
  <si>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</si>
  <si>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</si>
  <si>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</si>
  <si>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</si>
  <si>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</si>
  <si>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</si>
  <si>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</si>
  <si>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</si>
  <si>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</si>
  <si>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</si>
  <si>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</si>
  <si>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</si>
  <si>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</si>
  <si>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</si>
  <si>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</si>
  <si>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</si>
  <si>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</si>
  <si>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</si>
  <si>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</si>
  <si>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</si>
  <si>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</si>
  <si>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</si>
  <si>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</si>
  <si>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</si>
  <si>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</si>
  <si>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</si>
  <si>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</si>
  <si>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</si>
  <si>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</si>
  <si>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</si>
  <si>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</si>
  <si>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</si>
  <si>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</si>
  <si>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</si>
  <si>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</si>
  <si>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</si>
  <si>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</si>
  <si>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</si>
  <si>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</si>
  <si>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</si>
  <si>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</si>
  <si>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</si>
  <si>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</si>
  <si>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</si>
  <si>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</si>
  <si>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</si>
  <si>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</si>
  <si>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</si>
  <si>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</si>
  <si>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</si>
  <si>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</si>
  <si>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</si>
  <si>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</si>
  <si>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</si>
  <si>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</si>
  <si>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</si>
  <si>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</si>
  <si>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</si>
  <si>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</si>
  <si>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</si>
  <si>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</si>
  <si>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</si>
  <si>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</si>
  <si>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</si>
  <si>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</si>
  <si>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</si>
  <si>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</si>
  <si>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</si>
  <si>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</si>
  <si>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</si>
  <si>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</si>
  <si>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</si>
  <si>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</si>
  <si>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</si>
  <si>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</si>
  <si>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</si>
  <si>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</si>
  <si>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</si>
  <si>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</si>
  <si>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</si>
  <si>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</si>
  <si>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</si>
  <si>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</si>
  <si>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</si>
  <si>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</si>
  <si>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</si>
  <si>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</si>
  <si>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</si>
  <si>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</si>
  <si>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</si>
  <si>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</si>
  <si>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</si>
  <si>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</si>
  <si>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</si>
  <si>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</si>
  <si>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</si>
  <si>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</si>
  <si>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</si>
  <si>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</si>
  <si>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</si>
  <si>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</si>
  <si>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</si>
  <si>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</si>
  <si>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</si>
  <si>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</si>
  <si>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</si>
  <si>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</si>
  <si>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</si>
  <si>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</si>
  <si>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</si>
  <si>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</si>
  <si>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</si>
  <si>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</si>
  <si>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</si>
  <si>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</si>
  <si>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</si>
  <si>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</si>
  <si>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</si>
  <si>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</si>
  <si>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</si>
  <si>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</si>
  <si>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</si>
  <si>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</si>
  <si>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</si>
  <si>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</si>
  <si>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</si>
  <si>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</si>
  <si>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</si>
  <si>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</si>
  <si>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</si>
  <si>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</si>
  <si>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</si>
  <si>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</si>
  <si>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</si>
  <si>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</si>
  <si>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</si>
  <si>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</si>
  <si>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</si>
  <si>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</si>
  <si>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</si>
  <si>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</si>
  <si>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</si>
  <si>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</si>
  <si>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</si>
  <si>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</si>
  <si>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</si>
  <si>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</si>
  <si>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</si>
  <si>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</si>
  <si>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</si>
  <si>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</si>
  <si>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</si>
  <si>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</si>
  <si>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</si>
  <si>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</si>
  <si>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</si>
  <si>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</si>
  <si>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</si>
  <si>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</si>
  <si>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</si>
  <si>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</si>
  <si>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</si>
  <si>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</si>
  <si>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</si>
  <si>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</si>
  <si>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</si>
  <si>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</si>
  <si>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</si>
  <si>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</si>
  <si>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</si>
  <si>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</si>
  <si>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</si>
  <si>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</si>
  <si>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</si>
  <si>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</si>
  <si>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</si>
  <si>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</si>
  <si>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</si>
  <si>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</si>
  <si>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</si>
  <si>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</si>
  <si>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</si>
  <si>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</si>
  <si>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</si>
  <si>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</si>
  <si>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</si>
  <si>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</si>
  <si>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</si>
  <si>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</si>
  <si>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</si>
  <si>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</si>
  <si>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</si>
  <si>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</si>
  <si>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</si>
  <si>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</si>
  <si>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</si>
  <si>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</si>
  <si>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</si>
  <si>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</si>
  <si>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</si>
  <si>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</si>
  <si>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</si>
  <si>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</si>
  <si>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</si>
  <si>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</si>
  <si>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</si>
  <si>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</si>
  <si>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</si>
  <si>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</si>
  <si>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</si>
  <si>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</si>
  <si>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</si>
  <si>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</si>
  <si>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</si>
  <si>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</si>
  <si>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</si>
  <si>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</si>
  <si>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</si>
  <si>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</si>
  <si>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</si>
  <si>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</si>
  <si>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</si>
  <si>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</si>
  <si>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</si>
  <si>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</si>
  <si>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</si>
  <si>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</si>
  <si>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</si>
  <si>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</si>
  <si>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</si>
  <si>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</si>
  <si>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</si>
  <si>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</si>
  <si>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</si>
  <si>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</si>
  <si>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</si>
  <si>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</si>
  <si>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</si>
  <si>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</si>
  <si>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</si>
  <si>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</si>
  <si>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</si>
  <si>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</si>
  <si>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</si>
  <si>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</si>
  <si>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</si>
  <si>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</si>
  <si>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</si>
  <si>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</si>
  <si>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</si>
  <si>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</si>
  <si>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</si>
  <si>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</si>
  <si>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</si>
  <si>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</si>
  <si>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</si>
  <si>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</si>
  <si>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</si>
  <si>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</si>
  <si>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</si>
  <si>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</si>
  <si>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</si>
  <si>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</si>
  <si>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</si>
  <si>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</si>
  <si>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</si>
  <si>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</si>
  <si>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</si>
  <si>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</si>
  <si>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</si>
  <si>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</si>
  <si>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</si>
  <si>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</si>
  <si>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</si>
  <si>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</si>
  <si>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</si>
  <si>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</si>
  <si>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</si>
  <si>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</si>
  <si>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</si>
  <si>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</si>
  <si>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</si>
  <si>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</si>
  <si>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</si>
  <si>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</si>
  <si>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</si>
  <si>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</si>
  <si>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</si>
  <si>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</si>
  <si>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</si>
  <si>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</si>
  <si>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</si>
  <si>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</si>
  <si>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</si>
  <si>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</si>
  <si>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</si>
  <si>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</si>
  <si>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</si>
  <si>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</si>
  <si>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</si>
  <si>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</si>
  <si>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</si>
  <si>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</si>
  <si>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</si>
  <si>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</si>
  <si>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</si>
  <si>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</si>
  <si>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</si>
  <si>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</si>
  <si>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</si>
  <si>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</si>
  <si>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</si>
  <si>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</si>
  <si>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</si>
  <si>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</si>
  <si>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</si>
  <si>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</si>
  <si>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</si>
  <si>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</si>
  <si>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</si>
  <si>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</si>
  <si>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</si>
  <si>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</si>
  <si>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</si>
  <si>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</si>
  <si>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</si>
  <si>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</si>
  <si>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</si>
  <si>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</si>
  <si>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</si>
  <si>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</si>
  <si>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</si>
  <si>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</si>
  <si>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</si>
  <si>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</si>
  <si>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</si>
  <si>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</si>
  <si>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</si>
  <si>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</si>
  <si>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</si>
  <si>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</si>
  <si>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</si>
  <si>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</si>
  <si>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</si>
  <si>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</si>
  <si>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</si>
  <si>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</si>
  <si>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</si>
  <si>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</si>
  <si>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</si>
  <si>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</si>
  <si>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</si>
  <si>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</si>
  <si>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</si>
  <si>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</si>
  <si>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</si>
  <si>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</si>
  <si>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</si>
  <si>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</si>
  <si>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</si>
  <si>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</si>
  <si>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</si>
  <si>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</si>
  <si>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</si>
  <si>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</si>
  <si>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</si>
  <si>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</si>
  <si>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</si>
  <si>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</si>
  <si>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</si>
  <si>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</si>
  <si>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</si>
  <si>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</si>
  <si>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</si>
  <si>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</si>
  <si>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</si>
  <si>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</si>
  <si>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</si>
  <si>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</si>
  <si>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</si>
  <si>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</si>
  <si>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</si>
  <si>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</si>
  <si>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</si>
  <si>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</si>
  <si>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</si>
  <si>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</si>
  <si>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</si>
  <si>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</si>
  <si>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</si>
  <si>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</si>
  <si>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</si>
  <si>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</si>
  <si>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</si>
  <si>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</si>
  <si>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</si>
  <si>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</si>
  <si>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</si>
  <si>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</si>
  <si>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</si>
  <si>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</si>
  <si>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</si>
  <si>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</si>
  <si>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</si>
  <si>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</si>
  <si>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</si>
  <si>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</si>
  <si>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</si>
  <si>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</si>
  <si>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</si>
  <si>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</si>
  <si>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</si>
  <si>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</si>
  <si>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</si>
  <si>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</si>
  <si>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</si>
  <si>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</si>
  <si>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</si>
  <si>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</si>
  <si>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</si>
  <si>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</si>
  <si>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</si>
  <si>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</si>
  <si>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</si>
  <si>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</si>
  <si>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</si>
  <si>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</si>
  <si>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</si>
  <si>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</si>
  <si>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</si>
  <si>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</si>
  <si>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</si>
  <si>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</si>
  <si>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</si>
  <si>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</si>
  <si>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</si>
  <si>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</si>
  <si>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</si>
  <si>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</si>
  <si>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</si>
  <si>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</si>
  <si>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</si>
  <si>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</si>
  <si>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</si>
  <si>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</si>
  <si>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</si>
  <si>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</si>
  <si>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</si>
  <si>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</si>
  <si>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</si>
  <si>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</si>
  <si>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</si>
  <si>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</si>
  <si>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</si>
  <si>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</si>
  <si>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</si>
  <si>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</si>
  <si>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</si>
  <si>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</si>
  <si>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</si>
  <si>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</si>
  <si>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</si>
  <si>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</si>
  <si>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</si>
  <si>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</si>
  <si>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</si>
  <si>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</si>
  <si>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</si>
  <si>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</si>
  <si>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</si>
  <si>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</si>
  <si>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</si>
  <si>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</si>
  <si>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</si>
  <si>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</si>
  <si>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</si>
  <si>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</si>
  <si>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</si>
  <si>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</si>
  <si>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</si>
  <si>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</si>
  <si>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</si>
  <si>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</si>
  <si>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</si>
  <si>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</si>
  <si>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</si>
  <si>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</si>
  <si>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</si>
  <si>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</si>
  <si>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</si>
  <si>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</si>
  <si>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</si>
  <si>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</si>
  <si>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</si>
  <si>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</si>
  <si>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</si>
  <si>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</si>
  <si>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</si>
  <si>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</si>
  <si>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</si>
  <si>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</si>
  <si>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</si>
  <si>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</si>
  <si>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</si>
  <si>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</si>
  <si>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</si>
  <si>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</si>
  <si>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</si>
  <si>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</si>
  <si>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</si>
  <si>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</si>
  <si>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</si>
  <si>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</si>
  <si>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</si>
  <si>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</si>
  <si>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</si>
  <si>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</si>
  <si>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</si>
  <si>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</si>
  <si>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</si>
  <si>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</si>
  <si>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</si>
  <si>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</si>
  <si>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</si>
  <si>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</si>
  <si>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</si>
  <si>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</si>
  <si>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</si>
  <si>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</si>
  <si>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</si>
  <si>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</si>
  <si>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</si>
  <si>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</si>
  <si>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</si>
  <si>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</si>
  <si>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</si>
  <si>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</si>
  <si>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</si>
  <si>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</si>
  <si>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</si>
  <si>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</si>
  <si>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</si>
  <si>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</si>
  <si>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</si>
  <si>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</si>
  <si>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</si>
  <si>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</si>
  <si>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</si>
  <si>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</si>
  <si>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</si>
  <si>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</si>
  <si>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</si>
  <si>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</si>
  <si>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</si>
  <si>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</si>
  <si>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</si>
  <si>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</si>
  <si>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</si>
  <si>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</si>
  <si>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</si>
  <si>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</si>
  <si>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</si>
  <si>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</si>
  <si>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</si>
  <si>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</si>
  <si>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</si>
  <si>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</si>
  <si>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</si>
  <si>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</si>
  <si>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</si>
  <si>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</si>
  <si>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</si>
  <si>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</si>
  <si>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</si>
  <si>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</si>
  <si>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</si>
  <si>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</si>
  <si>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</si>
  <si>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</si>
  <si>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</si>
  <si>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</si>
  <si>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</si>
  <si>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</si>
  <si>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</si>
  <si>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</si>
  <si>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</si>
  <si>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</si>
  <si>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</si>
  <si>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</si>
  <si>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</si>
  <si>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</si>
  <si>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</si>
  <si>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</si>
  <si>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</si>
  <si>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</si>
  <si>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</si>
  <si>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</si>
  <si>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</si>
  <si>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</si>
  <si>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</si>
  <si>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</si>
  <si>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</si>
  <si>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</si>
  <si>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</si>
  <si>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</si>
  <si>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</si>
  <si>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</si>
  <si>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</si>
  <si>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</si>
  <si>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</si>
  <si>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</si>
  <si>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</si>
  <si>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</si>
  <si>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</si>
  <si>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</si>
  <si>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</si>
  <si>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</si>
  <si>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</si>
  <si>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</si>
  <si>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</si>
  <si>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</si>
  <si>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</si>
  <si>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</si>
  <si>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</si>
  <si>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</si>
  <si>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</si>
  <si>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</si>
  <si>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</si>
  <si>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</si>
  <si>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</si>
  <si>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</si>
  <si>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</si>
  <si>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</si>
  <si>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</si>
  <si>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</si>
  <si>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</si>
  <si>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</si>
  <si>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</si>
  <si>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</si>
  <si>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</si>
  <si>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</si>
  <si>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</si>
  <si>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</si>
  <si>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</si>
  <si>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</si>
  <si>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</si>
  <si>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</si>
  <si>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</si>
  <si>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</si>
  <si>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</si>
  <si>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</si>
  <si>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</si>
  <si>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</si>
  <si>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</si>
  <si>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</si>
  <si>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</si>
  <si>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</si>
  <si>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</si>
  <si>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</si>
  <si>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</si>
  <si>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</si>
  <si>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</si>
  <si>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</si>
  <si>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</si>
  <si>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</si>
  <si>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</si>
  <si>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</si>
  <si>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</si>
  <si>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</si>
  <si>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</si>
  <si>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</si>
  <si>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</si>
  <si>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</si>
  <si>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</si>
  <si>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</si>
  <si>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</si>
  <si>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</si>
  <si>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</si>
  <si>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</si>
  <si>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</si>
  <si>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</si>
  <si>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</si>
  <si>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</si>
  <si>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</si>
  <si>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</si>
  <si>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</si>
  <si>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</si>
  <si>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</si>
  <si>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</si>
  <si>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</si>
  <si>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</si>
  <si>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</si>
  <si>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</si>
  <si>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</si>
  <si>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</si>
  <si>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</si>
  <si>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</si>
  <si>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</si>
  <si>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</si>
  <si>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</si>
  <si>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</si>
  <si>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</si>
  <si>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</si>
  <si>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</si>
  <si>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</si>
  <si>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</si>
  <si>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</si>
  <si>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</si>
  <si>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</si>
  <si>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</si>
  <si>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</si>
  <si>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</si>
  <si>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</si>
  <si>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</si>
  <si>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</si>
  <si>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</si>
  <si>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</si>
  <si>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</si>
  <si>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</si>
  <si>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</si>
  <si>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</si>
  <si>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</si>
  <si>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</si>
  <si>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</si>
  <si>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</si>
  <si>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</si>
  <si>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</si>
  <si>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</si>
  <si>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</si>
  <si>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</si>
  <si>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</si>
  <si>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</si>
  <si>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</si>
  <si>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</si>
  <si>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</si>
  <si>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</si>
  <si>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</si>
  <si>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</si>
  <si>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</si>
  <si>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</si>
  <si>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</si>
  <si>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</si>
  <si>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</si>
  <si>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</si>
  <si>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</si>
  <si>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</si>
  <si>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</si>
  <si>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</si>
  <si>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</si>
  <si>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</si>
  <si>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</si>
  <si>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</si>
  <si>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</si>
  <si>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</si>
  <si>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</si>
  <si>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</si>
  <si>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</si>
  <si>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</si>
  <si>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</si>
  <si>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</si>
  <si>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</si>
  <si>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</si>
  <si>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</si>
  <si>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</si>
  <si>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</si>
  <si>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</si>
  <si>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</si>
  <si>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</si>
  <si>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</si>
  <si>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</si>
  <si>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</si>
  <si>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</si>
  <si>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</si>
  <si>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</si>
  <si>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</si>
  <si>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</si>
  <si>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</si>
  <si>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</si>
  <si>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</si>
  <si>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</si>
  <si>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</si>
  <si>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</si>
  <si>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</si>
  <si>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</si>
  <si>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</si>
  <si>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</si>
  <si>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</si>
  <si>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</si>
  <si>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</si>
  <si>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</si>
  <si>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</si>
  <si>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</si>
  <si>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</si>
  <si>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</si>
  <si>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</si>
  <si>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</si>
  <si>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</si>
  <si>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</si>
  <si>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</si>
  <si>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</si>
  <si>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</si>
  <si>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</si>
  <si>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</si>
  <si>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</si>
  <si>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</si>
  <si>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</si>
  <si>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</si>
  <si>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</si>
  <si>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</si>
  <si>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</si>
  <si>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</si>
  <si>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</si>
  <si>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</si>
  <si>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</si>
  <si>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</si>
  <si>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</si>
  <si>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</si>
  <si>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</si>
  <si>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</si>
  <si>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</si>
  <si>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</si>
  <si>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</si>
  <si>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</si>
  <si>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</si>
  <si>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</si>
  <si>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</si>
  <si>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</si>
  <si>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</si>
  <si>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</si>
  <si>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</si>
  <si>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</si>
  <si>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</si>
  <si>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</si>
  <si>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</si>
  <si>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</si>
  <si>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</si>
  <si>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</si>
  <si>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</si>
  <si>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</si>
  <si>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</si>
  <si>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</si>
  <si>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</si>
  <si>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</si>
  <si>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</si>
  <si>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</si>
  <si>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</si>
  <si>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</si>
  <si>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</si>
  <si>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</si>
  <si>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</si>
  <si>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</si>
  <si>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</si>
  <si>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</si>
  <si>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</si>
  <si>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</si>
  <si>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</si>
  <si>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</si>
  <si>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</si>
  <si>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</si>
  <si>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</si>
  <si>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</si>
  <si>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</si>
  <si>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</si>
  <si>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</si>
  <si>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</si>
  <si>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</si>
  <si>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</si>
  <si>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</si>
  <si>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</si>
  <si>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</si>
  <si>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</si>
  <si>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</si>
  <si>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</si>
  <si>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</si>
  <si>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</si>
  <si>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</si>
  <si>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</si>
  <si>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</si>
  <si>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</si>
  <si>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</si>
  <si>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</si>
  <si>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</si>
  <si>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</si>
  <si>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</si>
  <si>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</si>
  <si>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</si>
  <si>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</si>
  <si>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</si>
  <si>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</si>
  <si>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</si>
  <si>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</si>
  <si>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</si>
  <si>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</si>
  <si>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</si>
  <si>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</si>
  <si>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</si>
  <si>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</si>
  <si>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</si>
  <si>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</si>
  <si>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</si>
  <si>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</si>
  <si>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</si>
  <si>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</si>
  <si>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</si>
  <si>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</si>
  <si>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</si>
  <si>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</si>
  <si>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</si>
  <si>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</si>
  <si>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</si>
  <si>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</si>
  <si>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</si>
  <si>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</si>
  <si>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</si>
  <si>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</si>
  <si>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</si>
  <si>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</si>
  <si>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</si>
  <si>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</si>
  <si>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</si>
  <si>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</si>
  <si>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</si>
  <si>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</si>
  <si>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</si>
  <si>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</si>
  <si>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</si>
  <si>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</si>
  <si>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</si>
  <si>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</si>
  <si>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</si>
  <si>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</si>
  <si>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</si>
  <si>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</si>
  <si>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</si>
  <si>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</si>
  <si>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</si>
  <si>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</si>
  <si>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</si>
  <si>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</si>
  <si>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</si>
  <si>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</si>
  <si>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</si>
  <si>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</si>
  <si>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</si>
  <si>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</si>
  <si>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</si>
  <si>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</si>
  <si>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</si>
  <si>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</si>
  <si>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</si>
  <si>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</si>
  <si>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</si>
  <si>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</si>
  <si>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</si>
  <si>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</si>
  <si>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</si>
  <si>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</si>
  <si>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</si>
  <si>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</si>
  <si>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</si>
  <si>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</si>
  <si>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</si>
  <si>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</si>
  <si>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</si>
  <si>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</si>
  <si>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</si>
  <si>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</si>
  <si>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</si>
  <si>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</si>
  <si>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</si>
  <si>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</si>
  <si>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</si>
  <si>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</si>
  <si>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</si>
  <si>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</si>
  <si>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</si>
  <si>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</si>
  <si>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</si>
  <si>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</si>
  <si>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</si>
  <si>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</si>
  <si>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</si>
  <si>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</si>
  <si>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</si>
  <si>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</si>
  <si>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</si>
  <si>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</si>
  <si>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</si>
  <si>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</si>
  <si>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</si>
  <si>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</si>
  <si>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</si>
  <si>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</si>
  <si>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</si>
  <si>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</si>
  <si>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</si>
  <si>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</si>
  <si>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</si>
  <si>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</si>
  <si>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</si>
  <si>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</si>
  <si>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</si>
  <si>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</si>
  <si>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</si>
  <si>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</si>
  <si>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</si>
  <si>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</si>
  <si>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</si>
  <si>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</si>
  <si>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</si>
  <si>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</si>
  <si>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</si>
  <si>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</si>
  <si>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</si>
  <si>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</si>
  <si>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</si>
  <si>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</si>
  <si>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</si>
  <si>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</si>
  <si>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</si>
  <si>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</si>
  <si>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</si>
  <si>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</si>
  <si>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</si>
  <si>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</si>
  <si>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</si>
  <si>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</si>
  <si>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</si>
  <si>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</si>
  <si>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</si>
  <si>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</si>
  <si>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</si>
  <si>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</si>
  <si>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</si>
  <si>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</si>
  <si>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</si>
  <si>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</si>
  <si>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</si>
  <si>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</si>
  <si>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</si>
  <si>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</si>
  <si>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</si>
  <si>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</si>
  <si>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</si>
  <si>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</si>
  <si>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</si>
  <si>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</si>
  <si>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</si>
  <si>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</si>
  <si>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</si>
  <si>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</si>
  <si>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</si>
  <si>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</si>
  <si>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</si>
  <si>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</si>
  <si>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</si>
  <si>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</si>
  <si>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</si>
  <si>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</si>
  <si>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</si>
  <si>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</si>
  <si>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</si>
  <si>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</si>
  <si>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</si>
  <si>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</si>
  <si>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</si>
  <si>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</si>
  <si>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</si>
  <si>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</si>
  <si>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</si>
  <si>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</si>
  <si>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</si>
  <si>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</si>
  <si>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</si>
  <si>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</si>
  <si>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</si>
  <si>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</si>
  <si>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</si>
  <si>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</si>
  <si>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</si>
  <si>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</si>
  <si>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</si>
  <si>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</si>
  <si>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</si>
  <si>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</si>
  <si>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</si>
  <si>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</si>
  <si>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</si>
  <si>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</si>
  <si>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</si>
  <si>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</si>
  <si>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</si>
  <si>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</si>
  <si>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</si>
  <si>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</si>
  <si>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</si>
  <si>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</si>
  <si>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</si>
  <si>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</si>
  <si>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</si>
  <si>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</si>
  <si>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</si>
  <si>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</si>
  <si>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</si>
  <si>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</si>
  <si>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</si>
  <si>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</si>
  <si>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</si>
  <si>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</si>
  <si>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</si>
  <si>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</si>
  <si>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</si>
  <si>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</si>
  <si>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</si>
  <si>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</si>
  <si>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</si>
  <si>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</si>
  <si>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</si>
  <si>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</si>
  <si>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</si>
  <si>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</si>
  <si>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</si>
  <si>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</si>
  <si>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</si>
  <si>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</si>
  <si>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</si>
  <si>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</si>
  <si>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</si>
  <si>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</si>
  <si>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</si>
  <si>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</si>
  <si>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</si>
  <si>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</si>
  <si>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</si>
  <si>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</si>
  <si>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</si>
  <si>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</si>
  <si>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</si>
  <si>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</si>
  <si>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</si>
  <si>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</si>
  <si>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</si>
  <si>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</si>
  <si>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</si>
  <si>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</si>
  <si>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</si>
  <si>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</si>
  <si>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</si>
  <si>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</si>
  <si>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</si>
  <si>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</si>
  <si>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</si>
  <si>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</si>
  <si>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</si>
  <si>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</si>
  <si>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</si>
  <si>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</si>
  <si>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</si>
  <si>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</si>
  <si>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</si>
  <si>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</si>
  <si>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</si>
  <si>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</si>
  <si>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</si>
  <si>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</si>
  <si>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</si>
  <si>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</si>
  <si>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</si>
  <si>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</si>
  <si>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</si>
  <si>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</si>
  <si>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</si>
  <si>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</si>
  <si>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</si>
  <si>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</si>
  <si>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</si>
  <si>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</si>
  <si>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</si>
  <si>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</si>
  <si>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</si>
  <si>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</si>
  <si>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</si>
  <si>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</si>
  <si>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</si>
  <si>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</si>
  <si>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</si>
  <si>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</si>
  <si>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</si>
  <si>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</si>
  <si>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</si>
  <si>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</si>
  <si>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</si>
  <si>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</si>
  <si>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</si>
  <si>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</si>
  <si>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</si>
  <si>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</si>
  <si>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</si>
  <si>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</si>
  <si>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</si>
  <si>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</si>
  <si>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</si>
  <si>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</si>
  <si>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</si>
  <si>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</si>
  <si>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</si>
  <si>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</si>
  <si>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</si>
  <si>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</si>
  <si>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</si>
  <si>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</si>
  <si>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</si>
  <si>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</si>
  <si>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</si>
  <si>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</si>
  <si>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</si>
  <si>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</si>
  <si>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</si>
  <si>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</si>
  <si>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</si>
  <si>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</si>
  <si>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</si>
  <si>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</si>
  <si>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</si>
  <si>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</si>
  <si>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</si>
  <si>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</si>
  <si>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</si>
  <si>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</si>
  <si>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</si>
  <si>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</si>
  <si>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</si>
  <si>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</si>
  <si>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</si>
  <si>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</si>
  <si>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</si>
  <si>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</si>
  <si>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</si>
  <si>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</si>
  <si>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</si>
  <si>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</si>
  <si>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</si>
  <si>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</si>
  <si>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</si>
  <si>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</si>
  <si>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</si>
  <si>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</si>
  <si>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</si>
  <si>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</si>
  <si>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</si>
  <si>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</si>
  <si>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</si>
  <si>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</si>
  <si>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</si>
  <si>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</si>
  <si>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</si>
  <si>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</si>
  <si>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</si>
  <si>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</si>
  <si>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</si>
  <si>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</si>
  <si>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</si>
  <si>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</si>
  <si>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</si>
  <si>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</si>
  <si>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</si>
  <si>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</si>
  <si>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</si>
  <si>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</si>
  <si>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</si>
  <si>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</si>
  <si>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</si>
  <si>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</si>
  <si>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</si>
  <si>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</si>
  <si>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</si>
  <si>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</si>
  <si>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</si>
  <si>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</si>
  <si>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</si>
  <si>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</si>
  <si>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</si>
  <si>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</si>
  <si>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</si>
  <si>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</si>
  <si>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</si>
  <si>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</si>
  <si>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</si>
  <si>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</si>
  <si>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</si>
  <si>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</si>
  <si>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</si>
  <si>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</si>
  <si>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</si>
  <si>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</si>
  <si>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</si>
  <si>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</si>
  <si>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</si>
  <si>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</si>
  <si>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</si>
  <si>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</si>
  <si>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</si>
  <si>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</si>
  <si>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</si>
  <si>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</si>
  <si>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</si>
  <si>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</si>
  <si>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</si>
  <si>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</si>
  <si>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</si>
  <si>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</si>
  <si>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</si>
  <si>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</si>
  <si>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</si>
  <si>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</si>
  <si>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</si>
  <si>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</si>
  <si>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</si>
  <si>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</si>
  <si>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</si>
  <si>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</si>
  <si>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</si>
  <si>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</si>
  <si>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</si>
  <si>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</si>
  <si>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</si>
  <si>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</si>
  <si>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</si>
  <si>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</si>
  <si>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</si>
  <si>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</si>
  <si>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</si>
  <si>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</si>
  <si>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</si>
  <si>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</si>
  <si>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</si>
  <si>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</si>
  <si>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</si>
  <si>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</si>
  <si>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</si>
  <si>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</si>
  <si>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</si>
  <si>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</si>
  <si>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</si>
  <si>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</si>
  <si>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</si>
  <si>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</si>
  <si>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</si>
  <si>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</si>
  <si>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</si>
  <si>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</si>
  <si>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</si>
  <si>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</si>
  <si>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</si>
  <si>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</si>
  <si>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</si>
  <si>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</si>
  <si>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</si>
  <si>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</si>
  <si>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</si>
  <si>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</si>
  <si>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</si>
  <si>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</si>
  <si>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</si>
  <si>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</si>
  <si>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</si>
  <si>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</si>
  <si>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</si>
  <si>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</si>
  <si>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</si>
  <si>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</si>
  <si>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</si>
  <si>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</si>
  <si>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</si>
  <si>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</si>
  <si>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</si>
  <si>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</si>
  <si>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</si>
  <si>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</si>
  <si>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</si>
  <si>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</si>
  <si>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</si>
  <si>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</si>
  <si>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</si>
  <si>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</si>
  <si>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</si>
  <si>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</si>
  <si>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</si>
  <si>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</si>
  <si>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</si>
  <si>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</si>
  <si>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</si>
  <si>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</si>
  <si>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</si>
  <si>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</si>
  <si>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</si>
  <si>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</si>
  <si>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</si>
  <si>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</si>
  <si>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</si>
  <si>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</si>
  <si>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</si>
  <si>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</si>
  <si>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</si>
  <si>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</si>
  <si>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</si>
  <si>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</si>
  <si>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</si>
  <si>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</si>
  <si>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</si>
  <si>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</si>
  <si>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</si>
  <si>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</si>
  <si>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</si>
  <si>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</si>
  <si>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</si>
  <si>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</si>
  <si>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</si>
  <si>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</si>
  <si>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</si>
  <si>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</si>
  <si>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</si>
  <si>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</si>
  <si>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</si>
  <si>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</si>
  <si>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</si>
  <si>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</si>
  <si>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</si>
  <si>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</si>
  <si>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</si>
  <si>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</si>
  <si>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</si>
  <si>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</si>
  <si>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</si>
  <si>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</si>
  <si>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</si>
  <si>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</si>
  <si>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</si>
  <si>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</si>
  <si>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</si>
  <si>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</si>
  <si>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</si>
  <si>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</si>
  <si>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</si>
  <si>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</si>
  <si>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</si>
  <si>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</si>
  <si>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</si>
  <si>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</si>
  <si>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</si>
  <si>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</si>
  <si>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</si>
  <si>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</si>
  <si>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</si>
  <si>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</si>
  <si>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</si>
  <si>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</si>
  <si>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</si>
  <si>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</si>
  <si>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</si>
  <si>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</si>
  <si>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</si>
  <si>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</si>
  <si>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</si>
  <si>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</si>
  <si>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</si>
  <si>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</si>
  <si>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</si>
  <si>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</si>
  <si>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</si>
  <si>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</si>
  <si>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</si>
  <si>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</si>
  <si>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</si>
  <si>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</si>
  <si>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</si>
  <si>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</si>
  <si>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</si>
  <si>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</si>
  <si>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</si>
  <si>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</si>
  <si>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</si>
  <si>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</si>
  <si>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</si>
  <si>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</si>
  <si>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</si>
  <si>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</si>
  <si>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</si>
  <si>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</si>
  <si>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</si>
  <si>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</si>
  <si>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</si>
  <si>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</si>
  <si>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</si>
  <si>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</si>
  <si>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</si>
  <si>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</si>
  <si>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</si>
  <si>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</si>
  <si>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</si>
  <si>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</si>
  <si>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</si>
  <si>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</si>
  <si>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</si>
  <si>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</si>
  <si>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</si>
  <si>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</si>
  <si>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</si>
  <si>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</si>
  <si>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</si>
  <si>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</si>
  <si>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</si>
  <si>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</si>
  <si>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</si>
  <si>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</si>
  <si>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</si>
  <si>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</si>
  <si>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</si>
  <si>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</si>
  <si>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</si>
  <si>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</si>
  <si>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</si>
  <si>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</si>
  <si>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</si>
  <si>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</si>
  <si>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</si>
  <si>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</si>
  <si>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</si>
  <si>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</si>
  <si>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</si>
  <si>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</si>
  <si>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</si>
  <si>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</si>
  <si>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</si>
  <si>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</si>
  <si>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</si>
  <si>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</si>
  <si>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</si>
  <si>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</si>
  <si>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</si>
  <si>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</si>
  <si>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</si>
  <si>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</si>
  <si>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</si>
  <si>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</si>
  <si>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</si>
  <si>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</si>
  <si>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</si>
  <si>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</si>
  <si>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</si>
  <si>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</si>
  <si>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</si>
  <si>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</si>
  <si>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</si>
  <si>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</si>
  <si>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</si>
  <si>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</si>
  <si>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</si>
  <si>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</si>
  <si>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</si>
  <si>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</si>
  <si>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</si>
  <si>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</si>
  <si>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</si>
  <si>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</si>
  <si>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</si>
  <si>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</si>
  <si>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</si>
  <si>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</si>
  <si>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</si>
  <si>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</si>
  <si>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</si>
  <si>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</si>
  <si>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</si>
  <si>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</si>
  <si>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</si>
  <si>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</si>
  <si>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</si>
  <si>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</si>
  <si>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</si>
  <si>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</si>
  <si>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</si>
  <si>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</si>
  <si>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</si>
  <si>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</si>
  <si>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</si>
  <si>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</si>
  <si>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</si>
  <si>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</si>
  <si>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</si>
  <si>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</si>
  <si>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</si>
  <si>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</si>
  <si>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</si>
  <si>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</si>
  <si>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</si>
  <si>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</si>
  <si>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</si>
  <si>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</si>
  <si>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</si>
  <si>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</si>
  <si>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</si>
  <si>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</si>
  <si>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</si>
  <si>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</si>
  <si>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</si>
  <si>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</si>
  <si>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</si>
  <si>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</si>
  <si>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</si>
  <si>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</si>
  <si>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</si>
  <si>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</si>
  <si>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</si>
  <si>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</si>
  <si>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</si>
  <si>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</si>
  <si>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</si>
  <si>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</si>
  <si>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</si>
  <si>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</si>
  <si>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</si>
  <si>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</si>
  <si>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</si>
  <si>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</si>
  <si>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</si>
  <si>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</si>
  <si>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</si>
  <si>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</si>
  <si>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</si>
  <si>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</si>
  <si>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</si>
  <si>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</si>
  <si>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</si>
  <si>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</si>
  <si>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</si>
  <si>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</si>
  <si>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</si>
  <si>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</si>
  <si>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</si>
  <si>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</si>
  <si>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</si>
  <si>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</si>
  <si>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</si>
  <si>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</si>
  <si>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</si>
  <si>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</si>
  <si>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</si>
  <si>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</si>
  <si>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</si>
  <si>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</si>
  <si>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</si>
  <si>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</si>
  <si>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</si>
  <si>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</si>
  <si>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</si>
  <si>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</si>
  <si>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</si>
  <si>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</si>
  <si>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</si>
  <si>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</si>
  <si>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</si>
  <si>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</si>
  <si>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</si>
  <si>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</si>
  <si>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</si>
  <si>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</si>
  <si>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</si>
  <si>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</si>
  <si>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</si>
  <si>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</si>
  <si>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</si>
  <si>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</si>
  <si>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</si>
  <si>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</si>
  <si>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</si>
  <si>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</si>
  <si>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</si>
  <si>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</si>
  <si>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</si>
  <si>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</si>
  <si>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</si>
  <si>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</si>
  <si>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</si>
  <si>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</si>
  <si>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</si>
  <si>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</si>
  <si>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</si>
  <si>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</si>
  <si>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</si>
  <si>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</si>
  <si>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</si>
  <si>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</si>
  <si>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</si>
  <si>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</si>
  <si>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</si>
  <si>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</si>
  <si>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</si>
  <si>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</si>
  <si>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</si>
  <si>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</si>
  <si>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</si>
  <si>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</si>
  <si>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</si>
  <si>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</si>
  <si>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</si>
  <si>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</si>
  <si>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</si>
  <si>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</si>
  <si>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</si>
  <si>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</si>
  <si>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</si>
  <si>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</si>
  <si>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</si>
  <si>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</si>
  <si>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</si>
  <si>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</si>
  <si>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</si>
  <si>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</si>
  <si>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</si>
  <si>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</si>
  <si>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</si>
  <si>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</si>
  <si>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</si>
  <si>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</si>
  <si>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</si>
  <si>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</si>
  <si>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</si>
  <si>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</si>
  <si>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</si>
  <si>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</si>
  <si>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</si>
  <si>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</si>
  <si>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</si>
  <si>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</si>
  <si>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</si>
  <si>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</si>
  <si>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</si>
  <si>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</si>
  <si>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</si>
  <si>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</si>
  <si>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</si>
  <si>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</si>
  <si>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</si>
  <si>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</si>
  <si>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</si>
  <si>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</si>
  <si>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</si>
  <si>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</si>
  <si>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</si>
  <si>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</si>
  <si>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</si>
  <si>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</si>
  <si>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</si>
  <si>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</si>
  <si>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</si>
  <si>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</si>
  <si>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</si>
  <si>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</si>
  <si>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</si>
  <si>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</si>
  <si>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</si>
  <si>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</si>
  <si>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</si>
  <si>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</si>
  <si>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</si>
  <si>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</si>
  <si>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</si>
  <si>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</si>
  <si>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</si>
  <si>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</si>
  <si>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</si>
  <si>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</si>
  <si>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</si>
  <si>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</si>
  <si>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</si>
  <si>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</si>
  <si>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</si>
  <si>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</si>
  <si>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</si>
  <si>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</si>
  <si>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</si>
  <si>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</si>
  <si>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</si>
  <si>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</si>
  <si>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</si>
  <si>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</si>
  <si>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</si>
  <si>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</si>
  <si>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</si>
  <si>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</si>
  <si>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</si>
  <si>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</si>
  <si>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</si>
  <si>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</si>
  <si>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</si>
  <si>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</si>
  <si>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</si>
  <si>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</si>
  <si>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</si>
  <si>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</si>
  <si>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</si>
  <si>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</si>
  <si>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</si>
  <si>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</si>
  <si>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</si>
  <si>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</si>
  <si>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</si>
  <si>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</si>
  <si>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</si>
  <si>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</si>
  <si>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</si>
  <si>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</si>
  <si>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</si>
  <si>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</si>
  <si>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</si>
  <si>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</si>
  <si>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</si>
  <si>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</si>
  <si>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</si>
  <si>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</si>
  <si>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</si>
  <si>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</si>
  <si>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</si>
  <si>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</si>
  <si>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</si>
  <si>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</si>
  <si>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</si>
  <si>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</si>
  <si>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</si>
  <si>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</si>
  <si>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</si>
  <si>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</si>
  <si>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</si>
  <si>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</si>
  <si>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</si>
  <si>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</si>
  <si>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</si>
  <si>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</si>
  <si>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</si>
  <si>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</si>
  <si>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</si>
  <si>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</si>
  <si>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</si>
  <si>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</si>
  <si>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</si>
  <si>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</si>
  <si>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</si>
  <si>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</si>
  <si>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</si>
  <si>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</si>
  <si>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</si>
  <si>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</si>
  <si>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</si>
  <si>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</si>
  <si>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</si>
  <si>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</si>
  <si>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</si>
  <si>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</si>
  <si>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</si>
  <si>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</si>
  <si>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</si>
  <si>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</si>
  <si>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</si>
  <si>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</si>
  <si>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</si>
  <si>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</si>
  <si>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</si>
  <si>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</si>
  <si>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</si>
  <si>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</si>
  <si>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</si>
  <si>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</si>
  <si>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</si>
  <si>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</si>
  <si>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</si>
  <si>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</si>
  <si>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</si>
  <si>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</si>
  <si>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</si>
  <si>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</si>
  <si>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</si>
  <si>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</si>
  <si>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</si>
  <si>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</si>
  <si>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</si>
  <si>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</si>
  <si>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</si>
  <si>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</si>
  <si>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</si>
  <si>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</si>
  <si>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</si>
  <si>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</si>
  <si>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</si>
  <si>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</si>
  <si>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</si>
  <si>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</si>
  <si>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</si>
  <si>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</si>
  <si>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</si>
  <si>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</si>
  <si>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</si>
  <si>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</si>
  <si>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</si>
  <si>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</si>
  <si>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</si>
  <si>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</si>
  <si>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</si>
  <si>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</si>
  <si>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</si>
  <si>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</si>
  <si>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</si>
  <si>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</si>
  <si>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</si>
  <si>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</si>
  <si>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</si>
  <si>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</si>
  <si>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</si>
  <si>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</si>
  <si>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</si>
  <si>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</si>
  <si>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</si>
  <si>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</si>
  <si>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</si>
  <si>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</si>
  <si>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</si>
  <si>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</si>
  <si>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</si>
  <si>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</si>
  <si>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</si>
  <si>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</si>
  <si>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</si>
  <si>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</si>
  <si>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</si>
  <si>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</si>
  <si>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</si>
  <si>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</si>
  <si>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</si>
  <si>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</si>
  <si>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</si>
  <si>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</si>
  <si>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</si>
  <si>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</si>
  <si>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</si>
  <si>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</si>
  <si>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</si>
  <si>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</si>
  <si>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</si>
  <si>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</si>
  <si>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</si>
  <si>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</si>
  <si>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</si>
  <si>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</si>
  <si>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</si>
  <si>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</si>
  <si>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</si>
  <si>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</si>
  <si>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</si>
  <si>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</si>
  <si>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</si>
  <si>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</si>
  <si>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</si>
  <si>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</si>
  <si>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</si>
  <si>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</si>
  <si>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</si>
  <si>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</si>
  <si>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</si>
  <si>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</si>
  <si>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</si>
  <si>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</si>
  <si>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</si>
  <si>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</si>
  <si>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</si>
  <si>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</si>
  <si>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</si>
  <si>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</si>
  <si>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</si>
  <si>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</si>
  <si>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</si>
  <si>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</si>
  <si>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</si>
  <si>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</si>
  <si>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</si>
  <si>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</si>
  <si>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</si>
  <si>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</si>
  <si>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</si>
  <si>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</si>
  <si>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</si>
  <si>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</si>
  <si>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</si>
  <si>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</si>
  <si>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</si>
  <si>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</si>
  <si>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</si>
  <si>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</si>
  <si>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</si>
  <si>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</si>
  <si>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</si>
  <si>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</si>
  <si>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</si>
  <si>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</si>
  <si>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</si>
  <si>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</si>
  <si>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</si>
  <si>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</si>
  <si>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</si>
  <si>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</si>
  <si>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</si>
  <si>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</si>
  <si>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</si>
  <si>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</si>
  <si>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</si>
  <si>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</si>
  <si>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</si>
  <si>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</si>
  <si>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</si>
  <si>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</si>
  <si>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</si>
  <si>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</si>
  <si>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</si>
  <si>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</si>
  <si>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</si>
  <si>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</si>
  <si>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</si>
  <si>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</si>
  <si>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</si>
  <si>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</si>
  <si>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</si>
  <si>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</si>
  <si>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</si>
  <si>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</si>
  <si>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</si>
  <si>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</si>
  <si>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</si>
  <si>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</si>
  <si>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</si>
  <si>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</si>
  <si>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</si>
  <si>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</si>
  <si>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</si>
  <si>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</si>
  <si>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</si>
  <si>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</si>
  <si>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</si>
  <si>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</si>
  <si>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</si>
  <si>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</si>
  <si>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</si>
  <si>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</si>
  <si>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</si>
  <si>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</si>
  <si>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</si>
  <si>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</si>
  <si>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</si>
  <si>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</si>
  <si>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</si>
  <si>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</si>
  <si>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</si>
  <si>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</si>
  <si>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</si>
  <si>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</si>
  <si>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</si>
  <si>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</si>
  <si>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</si>
  <si>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</si>
  <si>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</si>
  <si>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</si>
  <si>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</si>
  <si>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</si>
  <si>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</si>
  <si>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</si>
  <si>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</si>
  <si>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</si>
  <si>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</si>
  <si>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</si>
  <si>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</si>
  <si>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</si>
  <si>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</si>
  <si>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</si>
  <si>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</si>
  <si>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</si>
  <si>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</si>
  <si>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</si>
  <si>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</si>
  <si>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</si>
  <si>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</si>
  <si>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</si>
  <si>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</si>
  <si>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</si>
  <si>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</si>
  <si>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</si>
  <si>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</si>
  <si>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</si>
  <si>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</si>
  <si>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</si>
  <si>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</si>
  <si>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</si>
  <si>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</si>
  <si>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</si>
  <si>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</si>
  <si>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</si>
  <si>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</si>
  <si>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</si>
  <si>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</si>
  <si>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</si>
  <si>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</si>
  <si>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</si>
  <si>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</si>
  <si>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</si>
  <si>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</si>
  <si>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</si>
  <si>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</si>
  <si>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</si>
  <si>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</si>
  <si>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</si>
  <si>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</si>
  <si>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</si>
  <si>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</si>
  <si>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</si>
  <si>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</si>
  <si>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</si>
  <si>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</si>
  <si>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</si>
  <si>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</si>
  <si>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</si>
  <si>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</si>
  <si>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</si>
  <si>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</si>
  <si>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</si>
  <si>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</si>
  <si>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</si>
  <si>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</si>
  <si>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</si>
  <si>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</si>
  <si>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</si>
  <si>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</si>
  <si>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</si>
  <si>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</si>
  <si>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</si>
  <si>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</si>
  <si>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</si>
  <si>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</si>
  <si>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</si>
  <si>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</si>
  <si>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</si>
  <si>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</si>
  <si>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</si>
  <si>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</si>
  <si>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</si>
  <si>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</si>
  <si>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</si>
  <si>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</si>
  <si>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</si>
  <si>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</si>
  <si>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</si>
  <si>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</si>
  <si>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</si>
  <si>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</si>
  <si>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</si>
  <si>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</si>
  <si>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</si>
  <si>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</si>
  <si>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</si>
  <si>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</si>
  <si>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</si>
  <si>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</si>
  <si>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</si>
  <si>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</si>
  <si>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</si>
  <si>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</si>
  <si>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</si>
  <si>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</si>
  <si>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</si>
  <si>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</si>
  <si>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</si>
  <si>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</si>
  <si>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</si>
  <si>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</si>
  <si>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</si>
  <si>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</si>
  <si>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</si>
  <si>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</si>
  <si>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</si>
  <si>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</si>
  <si>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</si>
  <si>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</si>
  <si>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</si>
  <si>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</si>
  <si>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</si>
  <si>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</si>
  <si>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</si>
  <si>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</si>
  <si>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</si>
  <si>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</si>
  <si>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</si>
  <si>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</si>
  <si>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</si>
  <si>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</si>
  <si>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</si>
  <si>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</si>
  <si>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</si>
  <si>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</si>
  <si>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</si>
  <si>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</si>
  <si>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</si>
  <si>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</si>
  <si>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</si>
  <si>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</si>
  <si>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</si>
  <si>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</si>
  <si>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</si>
  <si>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</si>
  <si>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</si>
  <si>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</si>
  <si>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</si>
  <si>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</si>
  <si>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</si>
  <si>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</si>
  <si>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</si>
  <si>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</si>
  <si>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</si>
  <si>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</si>
  <si>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</si>
  <si>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</si>
  <si>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</si>
  <si>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</si>
  <si>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</si>
  <si>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</si>
  <si>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</si>
  <si>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</si>
  <si>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</si>
  <si>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</si>
  <si>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</si>
  <si>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</si>
  <si>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</si>
  <si>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</si>
  <si>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</si>
  <si>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</si>
  <si>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</si>
  <si>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</si>
  <si>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</si>
  <si>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</si>
  <si>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</si>
  <si>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</si>
  <si>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</si>
  <si>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</si>
  <si>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</si>
  <si>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</si>
  <si>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</si>
  <si>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</si>
  <si>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</si>
  <si>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</si>
  <si>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</si>
  <si>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</si>
  <si>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</si>
  <si>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</si>
  <si>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</si>
  <si>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</si>
  <si>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</si>
  <si>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</si>
  <si>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</si>
  <si>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</si>
  <si>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</si>
  <si>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</si>
  <si>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</si>
  <si>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</si>
  <si>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</si>
  <si>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</si>
  <si>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</si>
  <si>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</si>
  <si>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</si>
  <si>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</si>
  <si>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</si>
  <si>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</si>
  <si>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</si>
  <si>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</si>
  <si>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</si>
  <si>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</si>
  <si>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</si>
  <si>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</si>
  <si>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</si>
  <si>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</si>
  <si>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</si>
  <si>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</si>
  <si>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</si>
  <si>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</si>
  <si>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</si>
  <si>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</si>
  <si>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</si>
  <si>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</si>
  <si>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</si>
  <si>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</si>
  <si>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</si>
  <si>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</si>
  <si>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</si>
  <si>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</si>
  <si>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</si>
  <si>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</si>
  <si>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</si>
  <si>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</si>
  <si>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</si>
  <si>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</si>
  <si>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</si>
  <si>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</si>
  <si>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</si>
  <si>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</si>
  <si>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</si>
  <si>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</si>
  <si>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</si>
  <si>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</si>
  <si>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</si>
  <si>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</si>
  <si>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</si>
  <si>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</si>
  <si>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</si>
  <si>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</si>
  <si>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</si>
  <si>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</si>
  <si>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</si>
  <si>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</si>
  <si>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</si>
  <si>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</si>
  <si>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</si>
  <si>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</si>
  <si>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</si>
  <si>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</si>
  <si>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</si>
  <si>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</si>
  <si>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</si>
  <si>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</si>
  <si>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</si>
  <si>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</si>
  <si>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</si>
  <si>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</si>
  <si>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</si>
  <si>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</si>
  <si>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</si>
  <si>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</si>
  <si>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</si>
  <si>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</si>
  <si>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</si>
  <si>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</si>
  <si>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</si>
  <si>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</si>
  <si>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</si>
  <si>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</si>
  <si>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</si>
  <si>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</si>
  <si>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</si>
  <si>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</si>
  <si>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</si>
  <si>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</si>
  <si>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</si>
  <si>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</si>
  <si>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</si>
  <si>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</si>
  <si>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</si>
  <si>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</si>
  <si>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</si>
  <si>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</si>
  <si>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</si>
  <si>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</si>
  <si>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</si>
  <si>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</si>
  <si>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</si>
  <si>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</si>
  <si>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</si>
  <si>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</si>
  <si>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</si>
  <si>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</si>
  <si>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</si>
  <si>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</si>
  <si>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</si>
  <si>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</si>
  <si>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</si>
  <si>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</si>
  <si>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</si>
  <si>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</si>
  <si>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</si>
  <si>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</si>
  <si>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</si>
  <si>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</si>
  <si>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</si>
  <si>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</si>
  <si>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</si>
  <si>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</si>
  <si>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</si>
  <si>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</si>
  <si>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</si>
  <si>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</si>
  <si>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</si>
  <si>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</si>
  <si>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</si>
  <si>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</si>
  <si>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</si>
  <si>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</si>
  <si>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</si>
  <si>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</si>
  <si>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</si>
  <si>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</si>
  <si>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</si>
  <si>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</si>
  <si>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</si>
  <si>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</si>
  <si>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</si>
  <si>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</si>
  <si>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</si>
  <si>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</si>
  <si>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</si>
  <si>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</si>
  <si>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</si>
  <si>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</si>
  <si>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</si>
  <si>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</si>
  <si>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</si>
  <si>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</si>
  <si>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</si>
  <si>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</si>
  <si>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</si>
  <si>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</si>
  <si>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</si>
  <si>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</si>
  <si>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</si>
  <si>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</si>
  <si>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</si>
  <si>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</si>
  <si>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</si>
  <si>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</si>
  <si>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</si>
  <si>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</si>
  <si>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</si>
  <si>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</si>
  <si>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</si>
  <si>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</si>
  <si>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</si>
  <si>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</si>
  <si>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</si>
  <si>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</si>
  <si>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</si>
  <si>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</si>
  <si>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</si>
  <si>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</si>
  <si>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</si>
  <si>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</si>
  <si>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</si>
  <si>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</si>
  <si>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</si>
  <si>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</si>
  <si>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</si>
  <si>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</si>
  <si>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</si>
  <si>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</si>
  <si>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</si>
  <si>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</si>
  <si>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</si>
  <si>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</si>
  <si>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</si>
  <si>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</si>
  <si>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</si>
  <si>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</si>
  <si>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</si>
  <si>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</si>
  <si>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</si>
  <si>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</si>
  <si>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</si>
  <si>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</si>
  <si>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</si>
  <si>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</si>
  <si>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</si>
  <si>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</si>
  <si>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</si>
  <si>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</si>
  <si>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</si>
  <si>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</si>
  <si>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</si>
  <si>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</si>
  <si>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</si>
  <si>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</si>
  <si>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</si>
  <si>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</si>
  <si>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</si>
  <si>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</si>
  <si>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</si>
  <si>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</si>
  <si>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</si>
  <si>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</si>
  <si>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</si>
  <si>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</si>
  <si>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</si>
  <si>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</si>
  <si>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</si>
  <si>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</si>
  <si>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</si>
  <si>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</si>
  <si>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</si>
  <si>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</si>
  <si>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</si>
  <si>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</si>
  <si>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</si>
  <si>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</si>
  <si>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</si>
  <si>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</si>
  <si>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</si>
  <si>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</si>
  <si>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</si>
  <si>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</si>
  <si>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</si>
  <si>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</si>
  <si>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</si>
  <si>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</si>
  <si>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</si>
  <si>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</si>
  <si>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</si>
  <si>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</si>
  <si>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</si>
  <si>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</si>
  <si>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</si>
  <si>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</si>
  <si>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</si>
  <si>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</si>
  <si>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</si>
  <si>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</si>
  <si>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</si>
  <si>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</si>
  <si>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</si>
  <si>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</si>
  <si>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</si>
  <si>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</si>
  <si>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</si>
  <si>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</si>
  <si>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</si>
  <si>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</si>
  <si>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</si>
  <si>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</si>
  <si>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</si>
  <si>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</si>
  <si>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</si>
  <si>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</si>
  <si>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</si>
  <si>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</si>
  <si>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</si>
  <si>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</si>
  <si>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</si>
  <si>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</si>
  <si>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</si>
  <si>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</si>
  <si>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</si>
  <si>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</si>
  <si>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</si>
  <si>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</si>
  <si>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</si>
  <si>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</si>
  <si>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</si>
  <si>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</si>
  <si>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</si>
  <si>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</si>
  <si>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</si>
  <si>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</si>
  <si>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</si>
  <si>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</si>
  <si>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</si>
  <si>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</si>
  <si>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</si>
  <si>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</si>
  <si>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</si>
  <si>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</si>
  <si>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</si>
  <si>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</si>
  <si>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</si>
  <si>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</si>
  <si>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</si>
  <si>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</si>
  <si>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</si>
  <si>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</si>
  <si>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</si>
  <si>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</si>
  <si>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</si>
  <si>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</si>
  <si>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</si>
  <si>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</si>
  <si>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</si>
  <si>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</si>
  <si>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</si>
  <si>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</si>
  <si>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</si>
  <si>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</si>
  <si>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</si>
  <si>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</si>
  <si>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</si>
  <si>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</si>
  <si>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</si>
  <si>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</si>
  <si>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</si>
  <si>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</si>
  <si>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</si>
  <si>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</si>
  <si>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</si>
  <si>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</si>
  <si>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</si>
  <si>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</si>
  <si>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</si>
  <si>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</si>
  <si>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</si>
  <si>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</si>
  <si>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</si>
  <si>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</si>
  <si>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</si>
  <si>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</si>
  <si>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</si>
  <si>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</si>
  <si>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</si>
  <si>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</si>
  <si>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</si>
  <si>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</si>
  <si>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</si>
  <si>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</si>
  <si>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</si>
  <si>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</si>
  <si>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</si>
  <si>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</si>
  <si>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</si>
  <si>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</si>
  <si>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</si>
  <si>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</si>
  <si>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</si>
  <si>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</si>
  <si>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</si>
  <si>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</si>
  <si>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</si>
  <si>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</si>
  <si>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</si>
  <si>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</si>
  <si>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</si>
  <si>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</si>
  <si>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</si>
  <si>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</si>
  <si>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</si>
  <si>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</si>
  <si>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</si>
  <si>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</si>
  <si>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</si>
  <si>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</si>
  <si>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</si>
  <si>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</si>
  <si>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</si>
  <si>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</si>
  <si>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</si>
  <si>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</si>
  <si>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</si>
  <si>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</si>
  <si>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</si>
  <si>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</si>
  <si>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</si>
  <si>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</si>
  <si>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</si>
  <si>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</si>
  <si>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</si>
  <si>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</si>
  <si>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</si>
  <si>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</si>
  <si>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</si>
  <si>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</si>
  <si>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</si>
  <si>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</si>
  <si>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</si>
  <si>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</si>
  <si>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</si>
  <si>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</si>
  <si>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</si>
  <si>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</si>
  <si>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</si>
  <si>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</si>
  <si>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</si>
  <si>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</si>
  <si>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</si>
  <si>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</si>
  <si>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</si>
  <si>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</si>
  <si>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</si>
  <si>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</si>
  <si>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</si>
  <si>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</si>
  <si>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</si>
  <si>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</si>
  <si>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</si>
  <si>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</si>
  <si>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</si>
  <si>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</si>
  <si>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</si>
  <si>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</si>
  <si>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</si>
  <si>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</si>
  <si>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</si>
  <si>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</si>
  <si>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</si>
  <si>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</si>
  <si>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</si>
  <si>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</si>
  <si>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</si>
  <si>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</si>
  <si>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</si>
  <si>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</si>
  <si>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</si>
  <si>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</si>
  <si>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</si>
  <si>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</si>
  <si>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</si>
  <si>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</si>
  <si>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</si>
  <si>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</si>
  <si>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</si>
  <si>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</si>
  <si>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</si>
  <si>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</si>
  <si>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</si>
  <si>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</si>
  <si>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</si>
  <si>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</si>
  <si>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</si>
  <si>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</si>
  <si>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</si>
  <si>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</si>
  <si>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</si>
  <si>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</si>
  <si>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</si>
  <si>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</si>
  <si>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</si>
  <si>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</si>
  <si>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</si>
  <si>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</si>
  <si>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</si>
  <si>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</si>
  <si>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</si>
  <si>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</si>
  <si>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</si>
  <si>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</si>
  <si>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</si>
  <si>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</si>
  <si>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</si>
  <si>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</si>
  <si>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</si>
  <si>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</si>
  <si>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</si>
  <si>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</si>
  <si>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</si>
  <si>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</si>
  <si>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</si>
  <si>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</si>
  <si>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</si>
  <si>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</si>
  <si>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</si>
  <si>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</si>
  <si>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</si>
  <si>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</si>
  <si>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</si>
  <si>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</si>
  <si>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</si>
  <si>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</si>
  <si>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</si>
  <si>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</si>
  <si>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</si>
  <si>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</si>
  <si>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</si>
  <si>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</si>
  <si>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</si>
  <si>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</si>
  <si>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</si>
  <si>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</si>
  <si>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</si>
  <si>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</si>
  <si>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</si>
  <si>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</si>
  <si>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</si>
  <si>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</si>
  <si>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</si>
  <si>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</si>
  <si>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</si>
  <si>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</si>
  <si>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</si>
  <si>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</si>
  <si>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</si>
  <si>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</si>
  <si>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</si>
  <si>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</si>
  <si>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</si>
  <si>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</si>
  <si>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</si>
  <si>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</si>
  <si>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</si>
  <si>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</si>
  <si>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</si>
  <si>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</si>
  <si>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</si>
  <si>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</si>
  <si>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</si>
  <si>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</si>
  <si>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</si>
  <si>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</si>
  <si>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</si>
  <si>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</si>
  <si>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</si>
  <si>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</si>
  <si>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</si>
  <si>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</si>
  <si>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</si>
  <si>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</si>
  <si>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</si>
  <si>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</si>
  <si>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</si>
  <si>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</si>
  <si>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</si>
  <si>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</si>
  <si>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</si>
  <si>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</si>
  <si>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</si>
  <si>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</si>
  <si>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</si>
  <si>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</si>
  <si>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</si>
  <si>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</si>
  <si>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</si>
  <si>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</si>
  <si>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</si>
  <si>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</si>
  <si>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</si>
  <si>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</si>
  <si>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</si>
  <si>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</si>
  <si>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</si>
  <si>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</si>
  <si>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</si>
  <si>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</si>
  <si>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</si>
  <si>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</si>
  <si>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</si>
  <si>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</si>
  <si>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</si>
  <si>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</si>
  <si>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</si>
  <si>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</si>
  <si>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</si>
  <si>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</si>
  <si>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</si>
  <si>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</si>
  <si>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</si>
  <si>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</si>
  <si>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</si>
  <si>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</si>
  <si>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</si>
  <si>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</si>
  <si>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</si>
  <si>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</si>
  <si>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</si>
  <si>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</si>
  <si>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</si>
  <si>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</si>
  <si>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</si>
  <si>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</si>
  <si>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</si>
  <si>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</si>
  <si>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</si>
  <si>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</si>
  <si>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</si>
  <si>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</si>
  <si>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</si>
  <si>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</si>
  <si>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</si>
  <si>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</si>
  <si>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</si>
  <si>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</si>
  <si>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</si>
  <si>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</si>
  <si>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</si>
  <si>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</si>
  <si>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</si>
  <si>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</si>
  <si>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</si>
  <si>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</si>
  <si>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</si>
  <si>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</si>
  <si>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</si>
  <si>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</si>
  <si>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</si>
  <si>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</si>
  <si>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</si>
  <si>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</si>
  <si>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</si>
  <si>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</si>
  <si>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</si>
  <si>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</si>
  <si>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</si>
  <si>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</si>
  <si>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</si>
  <si>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</si>
  <si>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</si>
  <si>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</si>
  <si>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</si>
  <si>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</si>
  <si>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</si>
  <si>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</si>
  <si>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</si>
  <si>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</si>
  <si>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</si>
  <si>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</si>
  <si>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</si>
  <si>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</si>
  <si>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</si>
  <si>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</si>
  <si>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</si>
  <si>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</si>
  <si>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</si>
  <si>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</si>
  <si>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</si>
  <si>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</si>
  <si>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</si>
  <si>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</si>
  <si>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</si>
  <si>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</si>
  <si>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</si>
  <si>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</si>
  <si>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</si>
  <si>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</si>
  <si>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</si>
  <si>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</si>
  <si>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</si>
  <si>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</si>
  <si>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</si>
  <si>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</si>
  <si>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</si>
  <si>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</si>
  <si>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</si>
  <si>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</si>
  <si>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</si>
  <si>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</si>
  <si>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</si>
  <si>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</si>
  <si>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</si>
  <si>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</si>
  <si>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</si>
  <si>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</si>
  <si>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</si>
  <si>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</si>
  <si>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</si>
  <si>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</si>
  <si>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</si>
  <si>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</si>
  <si>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</si>
  <si>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</si>
  <si>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</si>
  <si>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</si>
  <si>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</si>
  <si>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</si>
  <si>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</si>
  <si>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</si>
  <si>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</si>
  <si>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</si>
  <si>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</si>
  <si>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</si>
  <si>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</si>
  <si>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</si>
  <si>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</si>
  <si>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</si>
  <si>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</si>
  <si>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</si>
  <si>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</si>
  <si>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</si>
  <si>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</si>
  <si>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</si>
  <si>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</si>
  <si>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</si>
  <si>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</si>
  <si>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</si>
  <si>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</si>
  <si>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</si>
  <si>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</si>
  <si>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</si>
  <si>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</si>
  <si>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</si>
  <si>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</si>
  <si>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</si>
  <si>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</si>
  <si>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</si>
  <si>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</si>
  <si>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</si>
  <si>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</si>
  <si>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</si>
  <si>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</si>
  <si>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</si>
  <si>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</si>
  <si>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</si>
  <si>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</si>
  <si>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</si>
  <si>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</si>
  <si>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</si>
  <si>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</si>
  <si>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</si>
  <si>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</si>
  <si>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</si>
  <si>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</si>
  <si>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</si>
  <si>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</si>
  <si>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</si>
  <si>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</si>
  <si>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</si>
  <si>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</si>
  <si>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</si>
  <si>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</si>
  <si>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</si>
  <si>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</si>
  <si>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</si>
  <si>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</si>
  <si>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</si>
  <si>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</si>
  <si>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</si>
  <si>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</si>
  <si>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</si>
  <si>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</si>
  <si>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</si>
  <si>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</si>
  <si>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</si>
  <si>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</si>
  <si>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</si>
  <si>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</si>
  <si>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</si>
  <si>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</si>
  <si>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</si>
  <si>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</si>
  <si>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</si>
  <si>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</si>
  <si>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</si>
  <si>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</si>
  <si>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</si>
  <si>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</si>
  <si>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</si>
  <si>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</si>
  <si>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</si>
  <si>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</si>
  <si>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</si>
  <si>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</si>
  <si>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</si>
  <si>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</si>
  <si>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</si>
  <si>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</si>
  <si>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</si>
  <si>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</si>
  <si>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</si>
  <si>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</si>
  <si>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</si>
  <si>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</si>
  <si>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</si>
  <si>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</si>
  <si>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</si>
  <si>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</si>
  <si>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</si>
  <si>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</si>
  <si>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</si>
  <si>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</si>
  <si>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</si>
  <si>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</si>
  <si>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</si>
  <si>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</si>
  <si>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</si>
  <si>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</si>
  <si>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</si>
  <si>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</si>
  <si>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</si>
  <si>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</si>
  <si>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</si>
  <si>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</si>
  <si>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</si>
  <si>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</si>
  <si>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</si>
  <si>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</si>
  <si>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</si>
  <si>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</si>
  <si>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</si>
  <si>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</si>
  <si>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</si>
  <si>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</si>
  <si>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</si>
  <si>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</si>
  <si>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</si>
  <si>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</si>
  <si>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</si>
  <si>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</si>
  <si>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</si>
  <si>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</si>
  <si>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</si>
  <si>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</si>
  <si>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</si>
  <si>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</si>
  <si>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</si>
  <si>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</si>
  <si>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</si>
  <si>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</si>
  <si>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</si>
  <si>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</si>
  <si>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</si>
  <si>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</si>
  <si>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</si>
  <si>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</si>
  <si>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</si>
  <si>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</si>
  <si>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</si>
  <si>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</si>
  <si>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</si>
  <si>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</si>
  <si>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</si>
  <si>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</si>
  <si>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</si>
  <si>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</si>
  <si>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</si>
  <si>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</si>
  <si>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</si>
  <si>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</si>
  <si>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</si>
  <si>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</si>
  <si>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</si>
  <si>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</si>
  <si>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</si>
  <si>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</si>
  <si>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</si>
  <si>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</si>
  <si>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</si>
  <si>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</si>
  <si>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</si>
  <si>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</si>
  <si>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</si>
  <si>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</si>
  <si>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</si>
  <si>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</si>
  <si>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</si>
  <si>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</si>
  <si>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</si>
  <si>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</si>
  <si>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</si>
  <si>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</si>
  <si>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</si>
  <si>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</si>
  <si>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</si>
  <si>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</si>
  <si>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</si>
  <si>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</si>
  <si>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</si>
  <si>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</si>
  <si>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</si>
  <si>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</si>
  <si>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</si>
  <si>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</si>
  <si>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</si>
  <si>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</si>
  <si>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</si>
  <si>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</si>
  <si>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</si>
  <si>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</si>
  <si>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</si>
  <si>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</si>
  <si>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</si>
  <si>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</si>
  <si>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</si>
  <si>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</si>
  <si>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</si>
  <si>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</si>
  <si>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</si>
  <si>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</si>
  <si>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</si>
  <si>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</si>
  <si>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</si>
  <si>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</si>
  <si>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</si>
  <si>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</si>
  <si>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</si>
  <si>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</si>
  <si>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</si>
  <si>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</si>
  <si>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</si>
  <si>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</si>
  <si>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</si>
  <si>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</si>
  <si>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</si>
  <si>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</si>
  <si>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</si>
  <si>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</si>
  <si>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</si>
  <si>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</si>
  <si>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</si>
  <si>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</si>
  <si>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</si>
  <si>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</si>
  <si>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</si>
  <si>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</si>
  <si>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</si>
  <si>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</si>
  <si>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</si>
  <si>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</si>
  <si>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</si>
  <si>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</si>
  <si>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</si>
  <si>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</si>
  <si>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</si>
  <si>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</si>
  <si>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</si>
  <si>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</si>
  <si>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</si>
  <si>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</si>
  <si>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</si>
  <si>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</si>
  <si>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</si>
  <si>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</si>
  <si>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</si>
  <si>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</si>
  <si>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</si>
  <si>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</si>
  <si>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</si>
  <si>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</si>
  <si>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</si>
  <si>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</si>
  <si>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</si>
  <si>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</si>
  <si>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</si>
  <si>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</si>
  <si>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</si>
  <si>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</si>
  <si>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</si>
  <si>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</si>
  <si>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</si>
  <si>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</si>
  <si>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</si>
  <si>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</si>
  <si>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</si>
  <si>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</si>
  <si>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</si>
  <si>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</si>
  <si>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</si>
  <si>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</si>
  <si>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</si>
  <si>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</si>
  <si>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</si>
  <si>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</si>
  <si>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</si>
  <si>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</si>
  <si>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</si>
  <si>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</si>
  <si>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</si>
  <si>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</si>
  <si>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</si>
  <si>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</si>
  <si>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</si>
  <si>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</si>
  <si>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</si>
  <si>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</si>
  <si>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</si>
  <si>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</si>
  <si>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</si>
  <si>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</si>
  <si>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</si>
  <si>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</si>
  <si>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</si>
  <si>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</si>
  <si>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</si>
  <si>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</si>
  <si>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</si>
  <si>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</si>
  <si>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</si>
  <si>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</si>
  <si>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</si>
  <si>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</si>
  <si>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</si>
  <si>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</si>
  <si>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</si>
  <si>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</si>
  <si>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</si>
  <si>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</si>
  <si>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</si>
  <si>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</si>
  <si>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</si>
  <si>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</si>
  <si>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</si>
  <si>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</si>
  <si>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</si>
  <si>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</si>
  <si>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</si>
  <si>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</si>
  <si>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</si>
  <si>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</si>
  <si>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</si>
  <si>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</si>
  <si>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</si>
  <si>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</si>
  <si>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</si>
  <si>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</si>
  <si>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</si>
  <si>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</si>
  <si>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</si>
  <si>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</si>
  <si>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</si>
  <si>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</si>
  <si>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</si>
  <si>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</si>
  <si>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</si>
  <si>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</si>
  <si>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</si>
  <si>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</si>
  <si>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</si>
  <si>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</si>
  <si>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</si>
  <si>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</si>
  <si>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</si>
  <si>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</si>
  <si>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</si>
  <si>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</si>
  <si>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</si>
  <si>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</si>
  <si>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</si>
  <si>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</si>
  <si>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</si>
  <si>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</si>
  <si>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</si>
  <si>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</si>
  <si>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</si>
  <si>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</si>
  <si>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</si>
  <si>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</si>
  <si>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</si>
  <si>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</si>
  <si>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</si>
  <si>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</si>
  <si>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</si>
  <si>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</si>
  <si>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</si>
  <si>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</si>
  <si>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</si>
  <si>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</si>
  <si>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</si>
  <si>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</si>
  <si>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</si>
  <si>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</si>
  <si>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</si>
  <si>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</si>
  <si>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</si>
  <si>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</si>
  <si>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</si>
  <si>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</si>
  <si>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</si>
  <si>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</si>
  <si>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</si>
  <si>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</si>
  <si>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</si>
  <si>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</si>
  <si>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</si>
  <si>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</si>
  <si>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</si>
  <si>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</si>
  <si>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</si>
  <si>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</si>
  <si>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</si>
  <si>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</si>
  <si>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</si>
  <si>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</si>
  <si>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</si>
  <si>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</si>
  <si>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</si>
  <si>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</si>
  <si>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</si>
  <si>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</si>
  <si>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</si>
  <si>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</si>
  <si>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</si>
  <si>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</si>
  <si>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</si>
  <si>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</si>
  <si>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</si>
  <si>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</si>
  <si>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</si>
  <si>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</si>
  <si>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</si>
  <si>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</si>
  <si>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</si>
  <si>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</si>
  <si>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</si>
  <si>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</si>
  <si>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</si>
  <si>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</si>
  <si>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</si>
  <si>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</si>
  <si>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</si>
  <si>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</si>
  <si>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</si>
  <si>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</si>
  <si>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</si>
  <si>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</si>
  <si>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</si>
  <si>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</si>
  <si>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</si>
  <si>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</si>
  <si>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</si>
  <si>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</si>
  <si>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</si>
  <si>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</si>
  <si>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</si>
  <si>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</si>
  <si>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</si>
  <si>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</si>
  <si>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</si>
  <si>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</si>
  <si>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</si>
  <si>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</si>
  <si>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</si>
  <si>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</si>
  <si>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</si>
  <si>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</si>
  <si>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</si>
  <si>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</si>
  <si>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</si>
  <si>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</si>
  <si>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</si>
  <si>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</si>
  <si>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</si>
  <si>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</si>
  <si>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</si>
  <si>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</si>
  <si>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</si>
  <si>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</si>
  <si>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</si>
  <si>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</si>
  <si>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</si>
  <si>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</si>
  <si>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</si>
  <si>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</si>
  <si>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</si>
  <si>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</si>
  <si>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</si>
  <si>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</si>
  <si>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</si>
  <si>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</si>
  <si>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</si>
  <si>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</si>
  <si>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</si>
  <si>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</si>
  <si>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</si>
  <si>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</si>
  <si>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</si>
  <si>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</si>
  <si>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</si>
  <si>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</si>
  <si>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</si>
  <si>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</si>
  <si>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</si>
  <si>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</si>
  <si>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</si>
  <si>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</si>
  <si>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</si>
  <si>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</si>
  <si>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</si>
  <si>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</si>
  <si>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</si>
  <si>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</si>
  <si>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</si>
  <si>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</si>
  <si>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</si>
  <si>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</si>
  <si>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</si>
  <si>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</si>
  <si>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</si>
  <si>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</si>
  <si>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</si>
  <si>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</si>
  <si>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</si>
  <si>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</si>
  <si>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</si>
  <si>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</si>
  <si>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</si>
  <si>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</si>
  <si>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</si>
  <si>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</si>
  <si>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</si>
  <si>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</si>
  <si>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</si>
  <si>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</si>
  <si>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</si>
  <si>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</si>
  <si>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</si>
  <si>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</si>
  <si>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</si>
  <si>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</si>
  <si>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</si>
  <si>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</si>
  <si>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</si>
  <si>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</si>
  <si>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</si>
  <si>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</si>
  <si>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</si>
  <si>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</si>
  <si>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</si>
  <si>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</si>
  <si>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</si>
  <si>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</si>
  <si>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</si>
  <si>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</si>
  <si>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</si>
  <si>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</si>
  <si>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</si>
  <si>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</si>
  <si>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</si>
  <si>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</si>
  <si>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</si>
  <si>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</si>
  <si>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</si>
  <si>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</si>
  <si>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</si>
  <si>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</si>
  <si>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</si>
  <si>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</si>
  <si>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</si>
  <si>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</si>
  <si>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</si>
  <si>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</si>
  <si>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</si>
  <si>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</si>
  <si>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</si>
  <si>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</si>
  <si>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</si>
  <si>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</si>
  <si>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</si>
  <si>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</si>
  <si>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</si>
  <si>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</si>
  <si>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</si>
  <si>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</si>
  <si>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</si>
  <si>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</si>
  <si>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</si>
  <si>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</si>
  <si>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</si>
  <si>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</si>
  <si>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</si>
  <si>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</si>
  <si>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</si>
  <si>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</si>
  <si>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</si>
  <si>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</si>
  <si>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</si>
  <si>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</si>
  <si>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</si>
  <si>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</si>
  <si>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</si>
  <si>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</si>
  <si>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</si>
  <si>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</si>
  <si>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</si>
  <si>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</si>
  <si>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</si>
  <si>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</si>
  <si>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</si>
  <si>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</si>
  <si>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</si>
  <si>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</si>
  <si>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</si>
  <si>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</si>
  <si>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</si>
  <si>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</si>
  <si>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</si>
  <si>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</si>
  <si>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</si>
  <si>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</si>
  <si>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</si>
  <si>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</si>
  <si>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</si>
  <si>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</si>
  <si>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</si>
  <si>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</si>
  <si>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</si>
  <si>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</si>
  <si>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</si>
  <si>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</si>
  <si>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</si>
  <si>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</si>
  <si>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</si>
  <si>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</si>
  <si>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</si>
  <si>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</si>
  <si>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</si>
  <si>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</si>
  <si>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</si>
  <si>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</si>
  <si>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</si>
  <si>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</si>
  <si>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</si>
  <si>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</si>
  <si>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</si>
  <si>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</si>
  <si>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</si>
  <si>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</si>
  <si>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</si>
  <si>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</si>
  <si>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</si>
  <si>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</si>
  <si>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</si>
  <si>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</si>
  <si>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</si>
  <si>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</si>
  <si>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</si>
  <si>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</si>
  <si>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</si>
  <si>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</si>
  <si>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</si>
  <si>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</si>
  <si>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</si>
  <si>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</si>
  <si>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</si>
  <si>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</si>
  <si>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</si>
  <si>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</si>
  <si>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</si>
  <si>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</si>
  <si>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</si>
  <si>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</si>
  <si>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</si>
  <si>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</si>
  <si>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</si>
  <si>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</si>
  <si>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</si>
  <si>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</si>
  <si>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</si>
  <si>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</si>
  <si>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</si>
  <si>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</si>
  <si>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</si>
  <si>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</si>
  <si>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</si>
  <si>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</si>
  <si>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</si>
  <si>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</si>
  <si>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</si>
  <si>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</si>
  <si>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</si>
  <si>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</si>
  <si>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</si>
  <si>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</si>
  <si>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</si>
  <si>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</si>
  <si>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</si>
  <si>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</si>
  <si>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</si>
  <si>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</si>
  <si>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</si>
  <si>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</si>
  <si>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</si>
  <si>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</si>
  <si>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</si>
  <si>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</si>
  <si>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</si>
  <si>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</si>
  <si>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</si>
  <si>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</si>
  <si>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</si>
  <si>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</si>
  <si>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</si>
  <si>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</si>
  <si>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</si>
  <si>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</si>
  <si>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</si>
  <si>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</si>
  <si>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</si>
  <si>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</si>
  <si>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</si>
  <si>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</si>
  <si>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</si>
  <si>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</si>
  <si>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</si>
  <si>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</si>
  <si>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</si>
  <si>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</si>
  <si>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</si>
  <si>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</si>
  <si>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</si>
  <si>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</si>
  <si>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</si>
  <si>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</si>
  <si>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</si>
  <si>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</si>
  <si>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</si>
  <si>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</si>
  <si>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</si>
  <si>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</si>
  <si>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</si>
  <si>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</si>
  <si>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</si>
  <si>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</si>
  <si>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</si>
  <si>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</si>
  <si>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</si>
  <si>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</si>
  <si>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</si>
  <si>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</si>
  <si>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</si>
  <si>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</si>
  <si>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</si>
  <si>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</si>
  <si>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</si>
  <si>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</si>
  <si>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</si>
  <si>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</si>
  <si>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</si>
  <si>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</si>
  <si>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</si>
  <si>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</si>
  <si>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</si>
  <si>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</si>
  <si>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</si>
  <si>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</si>
  <si>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</si>
  <si>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</si>
  <si>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</si>
  <si>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</si>
  <si>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</si>
  <si>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</si>
  <si>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</si>
  <si>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</si>
  <si>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</si>
  <si>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</si>
  <si>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</si>
  <si>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</si>
  <si>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</si>
  <si>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</si>
  <si>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</si>
  <si>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</si>
  <si>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</si>
  <si>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</si>
  <si>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</si>
  <si>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</si>
  <si>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</si>
  <si>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</si>
  <si>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</si>
  <si>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</si>
  <si>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</si>
  <si>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</si>
  <si>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</si>
  <si>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</si>
  <si>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</si>
  <si>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</si>
  <si>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</si>
  <si>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</si>
  <si>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</si>
  <si>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</si>
  <si>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</si>
  <si>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</si>
  <si>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</si>
  <si>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</si>
  <si>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</si>
  <si>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</si>
  <si>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</si>
  <si>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</si>
  <si>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</si>
  <si>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</si>
  <si>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</si>
  <si>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</si>
  <si>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</si>
  <si>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</si>
  <si>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</si>
  <si>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</si>
  <si>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</si>
  <si>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</si>
  <si>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</si>
  <si>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</si>
  <si>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</si>
  <si>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</si>
  <si>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</si>
  <si>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</si>
  <si>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</si>
  <si>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</si>
  <si>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</si>
  <si>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</si>
  <si>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</si>
  <si>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</si>
  <si>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</si>
  <si>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</si>
  <si>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</si>
  <si>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</si>
  <si>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</si>
  <si>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</si>
  <si>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</si>
  <si>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</si>
  <si>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</si>
  <si>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</si>
  <si>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</si>
  <si>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</si>
  <si>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</si>
  <si>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</si>
  <si>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</si>
  <si>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</si>
  <si>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</si>
  <si>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</si>
  <si>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</si>
  <si>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</si>
  <si>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</si>
  <si>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</si>
  <si>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</si>
  <si>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</si>
  <si>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</si>
  <si>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</si>
  <si>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</si>
  <si>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</si>
  <si>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</si>
  <si>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</si>
  <si>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</si>
  <si>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</si>
  <si>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</si>
  <si>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</si>
  <si>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</si>
  <si>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</si>
  <si>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</si>
  <si>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</si>
  <si>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</si>
  <si>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</si>
  <si>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</si>
  <si>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</si>
  <si>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</si>
  <si>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</si>
  <si>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</si>
  <si>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</si>
  <si>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</si>
  <si>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</si>
  <si>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</si>
  <si>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</si>
  <si>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</si>
  <si>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</si>
  <si>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</si>
  <si>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</si>
  <si>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</si>
  <si>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</si>
  <si>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</si>
  <si>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</si>
  <si>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</si>
  <si>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</si>
  <si>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</si>
  <si>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</si>
  <si>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</si>
  <si>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</si>
  <si>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</si>
  <si>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</si>
  <si>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</si>
  <si>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</si>
  <si>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</si>
  <si>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</si>
  <si>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</si>
  <si>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</si>
  <si>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</si>
  <si>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</si>
  <si>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</si>
  <si>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</si>
  <si>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</si>
  <si>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</si>
  <si>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</si>
  <si>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</si>
  <si>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</si>
  <si>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</si>
  <si>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</si>
  <si>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</si>
  <si>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</si>
  <si>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</si>
  <si>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</si>
  <si>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</si>
  <si>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</si>
  <si>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</si>
  <si>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</si>
  <si>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</si>
  <si>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</si>
  <si>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</si>
  <si>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</si>
  <si>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</si>
  <si>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</si>
  <si>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</si>
  <si>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</si>
  <si>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</si>
  <si>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</si>
  <si>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</si>
  <si>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</si>
  <si>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</si>
  <si>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</si>
  <si>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</si>
  <si>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</si>
  <si>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</si>
  <si>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</si>
  <si>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</si>
  <si>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</si>
  <si>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</si>
  <si>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</si>
  <si>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</si>
  <si>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</si>
  <si>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</si>
  <si>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</si>
  <si>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</si>
  <si>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</si>
  <si>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</si>
  <si>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</si>
  <si>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</si>
  <si>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</si>
  <si>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</si>
  <si>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</si>
  <si>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</si>
  <si>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</si>
  <si>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</si>
  <si>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</si>
  <si>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</si>
  <si>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</si>
  <si>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</si>
  <si>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</si>
  <si>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</si>
  <si>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</si>
  <si>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</si>
  <si>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</si>
  <si>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</si>
  <si>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</si>
  <si>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</si>
  <si>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</si>
  <si>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</si>
  <si>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</si>
  <si>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</si>
  <si>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</si>
  <si>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</si>
  <si>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</si>
  <si>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</si>
  <si>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</si>
  <si>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</si>
  <si>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</si>
  <si>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</si>
  <si>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</si>
  <si>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</si>
  <si>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</si>
  <si>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</si>
  <si>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</si>
  <si>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</si>
  <si>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</si>
  <si>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</si>
  <si>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</si>
  <si>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</si>
  <si>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</si>
  <si>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</si>
  <si>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</si>
  <si>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</si>
  <si>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</si>
  <si>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</si>
  <si>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</si>
  <si>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</si>
  <si>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</si>
  <si>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</si>
  <si>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</si>
  <si>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</si>
  <si>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</si>
  <si>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</si>
  <si>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</si>
  <si>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</si>
  <si>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</si>
  <si>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</si>
  <si>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</si>
  <si>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</si>
  <si>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</si>
  <si>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</si>
  <si>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</si>
  <si>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</si>
  <si>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</si>
  <si>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</si>
  <si>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</si>
  <si>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</si>
  <si>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</si>
  <si>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</si>
  <si>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</si>
  <si>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</si>
  <si>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</si>
  <si>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</si>
  <si>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</si>
  <si>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</si>
  <si>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</si>
  <si>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</si>
  <si>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</si>
  <si>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</si>
  <si>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</si>
  <si>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</si>
  <si>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</si>
  <si>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</si>
  <si>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</si>
  <si>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</si>
  <si>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</si>
  <si>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</si>
  <si>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</si>
  <si>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</si>
  <si>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</si>
  <si>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</si>
  <si>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</si>
  <si>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</si>
  <si>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</si>
  <si>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</si>
  <si>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</si>
  <si>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</si>
  <si>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</si>
  <si>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</si>
  <si>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</si>
  <si>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</si>
  <si>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</si>
  <si>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</si>
  <si>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</si>
  <si>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</si>
  <si>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</si>
  <si>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</si>
  <si>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</si>
  <si>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</si>
  <si>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</si>
  <si>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</si>
  <si>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</si>
  <si>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</si>
  <si>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</si>
  <si>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</si>
  <si>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</si>
  <si>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</si>
  <si>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</si>
  <si>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</si>
  <si>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</si>
  <si>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</si>
  <si>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</si>
  <si>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</si>
  <si>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</si>
  <si>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</si>
  <si>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</si>
  <si>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</si>
  <si>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</si>
  <si>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</si>
  <si>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</si>
  <si>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</si>
  <si>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</si>
  <si>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</si>
  <si>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</si>
  <si>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</si>
  <si>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</si>
  <si>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</si>
  <si>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</si>
  <si>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</si>
  <si>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</si>
  <si>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</si>
  <si>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</si>
  <si>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</si>
  <si>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</si>
  <si>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</si>
  <si>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</si>
  <si>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</si>
  <si>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</si>
  <si>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</si>
  <si>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</si>
  <si>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</si>
  <si>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</si>
  <si>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</si>
  <si>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</si>
  <si>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</si>
  <si>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</si>
  <si>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</si>
  <si>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</si>
  <si>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</si>
  <si>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</si>
  <si>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</si>
  <si>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</si>
  <si>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</si>
  <si>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</si>
  <si>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</si>
  <si>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</si>
  <si>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</si>
  <si>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</si>
  <si>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</si>
  <si>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</si>
  <si>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</si>
  <si>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</si>
  <si>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</si>
  <si>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</si>
  <si>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</si>
  <si>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</si>
  <si>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</si>
  <si>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</si>
  <si>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</si>
  <si>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</si>
  <si>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</si>
  <si>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</si>
  <si>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</si>
  <si>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</si>
  <si>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</si>
  <si>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</si>
  <si>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</si>
  <si>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</si>
  <si>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</si>
  <si>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</si>
  <si>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</si>
  <si>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</si>
  <si>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</si>
  <si>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</si>
  <si>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</si>
  <si>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</si>
  <si>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</si>
  <si>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</si>
  <si>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</si>
  <si>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</si>
  <si>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</si>
  <si>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</si>
  <si>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</si>
  <si>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</si>
  <si>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</si>
  <si>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</si>
  <si>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</si>
  <si>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</si>
  <si>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</si>
  <si>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</si>
  <si>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</si>
  <si>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</si>
  <si>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</si>
  <si>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</si>
  <si>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</si>
  <si>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</si>
  <si>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</si>
  <si>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</si>
  <si>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</si>
  <si>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</si>
  <si>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</si>
  <si>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</si>
  <si>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</si>
  <si>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</si>
  <si>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</si>
  <si>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</si>
  <si>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</si>
  <si>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</si>
  <si>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</si>
  <si>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</si>
  <si>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</si>
  <si>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</si>
  <si>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</si>
  <si>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</si>
  <si>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</si>
  <si>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</si>
  <si>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</si>
  <si>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</si>
  <si>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</si>
  <si>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</si>
  <si>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</si>
  <si>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</si>
  <si>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</si>
  <si>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</si>
  <si>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</si>
  <si>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</si>
  <si>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</si>
  <si>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</si>
  <si>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</si>
  <si>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</si>
  <si>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</si>
  <si>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</si>
  <si>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</si>
  <si>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</si>
  <si>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</si>
  <si>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</si>
  <si>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</si>
  <si>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</si>
  <si>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</si>
  <si>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</si>
  <si>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</si>
  <si>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</si>
  <si>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</si>
  <si>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</si>
  <si>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</si>
  <si>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</si>
  <si>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</si>
  <si>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</si>
  <si>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</si>
  <si>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</si>
  <si>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</si>
  <si>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</si>
  <si>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</si>
  <si>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</si>
  <si>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</si>
  <si>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</si>
  <si>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</si>
  <si>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</si>
  <si>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</si>
  <si>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</si>
  <si>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</si>
  <si>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</si>
  <si>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</si>
  <si>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</si>
  <si>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</si>
  <si>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</si>
  <si>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</si>
  <si>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</si>
  <si>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</si>
  <si>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</si>
  <si>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</si>
  <si>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</si>
  <si>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</si>
  <si>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</si>
  <si>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</si>
  <si>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</si>
  <si>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</si>
  <si>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</si>
  <si>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</si>
  <si>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</si>
  <si>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</si>
  <si>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</si>
  <si>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</si>
  <si>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</si>
  <si>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</si>
  <si>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</si>
  <si>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</si>
  <si>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</si>
  <si>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</si>
  <si>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</si>
  <si>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</si>
  <si>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</si>
  <si>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</si>
  <si>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</si>
  <si>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</si>
  <si>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</si>
  <si>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</si>
  <si>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</si>
  <si>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</si>
  <si>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</si>
  <si>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</si>
  <si>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</si>
  <si>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</si>
  <si>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</si>
  <si>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</si>
  <si>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</si>
  <si>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</si>
  <si>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</si>
  <si>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</si>
  <si>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</si>
  <si>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</si>
  <si>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</si>
  <si>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</si>
  <si>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</si>
  <si>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</si>
  <si>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</si>
  <si>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</si>
  <si>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</si>
  <si>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</si>
  <si>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</si>
  <si>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</si>
  <si>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</si>
  <si>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</si>
  <si>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</si>
  <si>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</si>
  <si>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</si>
  <si>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</si>
  <si>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</si>
  <si>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</si>
  <si>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</si>
  <si>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</si>
  <si>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</si>
  <si>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</si>
  <si>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</si>
  <si>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</si>
  <si>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</si>
  <si>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</si>
  <si>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</si>
  <si>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</si>
  <si>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</si>
  <si>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</si>
  <si>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</si>
  <si>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</si>
  <si>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</si>
  <si>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</si>
  <si>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</si>
  <si>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</si>
  <si>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</si>
  <si>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</si>
  <si>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</si>
  <si>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</si>
  <si>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</si>
  <si>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</si>
  <si>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</si>
  <si>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</si>
  <si>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</si>
  <si>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</si>
  <si>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</si>
  <si>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</si>
  <si>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</si>
  <si>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</si>
  <si>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</si>
  <si>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</si>
  <si>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</si>
  <si>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</si>
  <si>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</si>
  <si>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</si>
  <si>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</si>
  <si>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</si>
  <si>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</si>
  <si>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</si>
  <si>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</si>
  <si>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</si>
  <si>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</si>
  <si>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</si>
  <si>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</si>
  <si>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</si>
  <si>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</si>
  <si>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</si>
  <si>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</si>
  <si>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</si>
  <si>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</si>
  <si>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</si>
  <si>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</si>
  <si>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</si>
  <si>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</si>
  <si>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</si>
  <si>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</si>
  <si>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</si>
  <si>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</si>
  <si>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</si>
  <si>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</si>
  <si>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</si>
  <si>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</si>
  <si>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</si>
  <si>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</si>
  <si>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</si>
  <si>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</si>
  <si>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</si>
  <si>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</si>
  <si>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</si>
  <si>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</si>
  <si>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</si>
  <si>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</si>
  <si>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</si>
  <si>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</si>
  <si>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</si>
  <si>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</si>
  <si>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</si>
  <si>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</si>
  <si>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</si>
  <si>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</si>
  <si>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</si>
  <si>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</si>
  <si>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</si>
  <si>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</si>
  <si>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</si>
  <si>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</si>
  <si>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</si>
  <si>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</si>
  <si>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</si>
  <si>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</si>
  <si>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</si>
  <si>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</si>
  <si>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</si>
  <si>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</si>
  <si>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</si>
  <si>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</si>
  <si>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</si>
  <si>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</si>
  <si>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</si>
  <si>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</si>
  <si>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</si>
  <si>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</si>
  <si>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</si>
  <si>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</si>
  <si>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</si>
  <si>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</si>
  <si>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</si>
  <si>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</si>
  <si>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</si>
  <si>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</si>
  <si>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</si>
  <si>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</si>
  <si>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</si>
  <si>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</si>
  <si>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</si>
  <si>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</si>
  <si>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</si>
  <si>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</si>
  <si>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</si>
  <si>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</si>
  <si>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</si>
  <si>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</si>
  <si>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</si>
  <si>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</si>
  <si>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</si>
  <si>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</si>
  <si>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</si>
  <si>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</si>
  <si>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</si>
  <si>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</si>
  <si>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</si>
  <si>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</si>
  <si>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</si>
  <si>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</si>
  <si>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</si>
  <si>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</si>
  <si>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</si>
  <si>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</si>
  <si>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</si>
  <si>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</si>
  <si>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</si>
  <si>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</si>
  <si>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</si>
  <si>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</si>
  <si>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</si>
  <si>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</si>
  <si>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</si>
  <si>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</si>
  <si>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</si>
  <si>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</si>
  <si>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</si>
  <si>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</si>
  <si>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</si>
  <si>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</si>
  <si>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</si>
  <si>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</si>
  <si>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</si>
  <si>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</si>
  <si>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</si>
  <si>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</si>
  <si>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</si>
  <si>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</si>
  <si>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</si>
  <si>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</si>
  <si>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</si>
  <si>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</si>
  <si>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</si>
  <si>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</si>
  <si>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</si>
  <si>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</si>
  <si>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</si>
  <si>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</si>
  <si>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</si>
  <si>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</si>
  <si>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</si>
  <si>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</si>
  <si>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</si>
  <si>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</si>
  <si>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</si>
  <si>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</si>
  <si>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</si>
  <si>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</si>
  <si>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</si>
  <si>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</si>
  <si>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</si>
  <si>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</si>
  <si>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</si>
  <si>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</si>
  <si>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</si>
  <si>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</si>
  <si>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</si>
  <si>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</si>
  <si>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</si>
  <si>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</si>
  <si>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</si>
  <si>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</si>
  <si>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</si>
  <si>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</si>
  <si>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</si>
  <si>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</si>
  <si>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</si>
  <si>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</si>
  <si>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</si>
  <si>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</si>
  <si>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</si>
  <si>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</si>
  <si>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</si>
  <si>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</si>
  <si>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</si>
  <si>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</si>
  <si>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</si>
  <si>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</si>
  <si>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</si>
  <si>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</si>
  <si>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</si>
  <si>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</si>
  <si>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</si>
  <si>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</si>
  <si>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</si>
  <si>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</si>
  <si>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</si>
  <si>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</si>
  <si>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</si>
  <si>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</si>
  <si>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</si>
  <si>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</si>
  <si>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</si>
  <si>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</si>
  <si>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</si>
  <si>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</si>
  <si>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</si>
  <si>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</si>
  <si>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</si>
  <si>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</si>
  <si>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</si>
  <si>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</si>
  <si>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</si>
  <si>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</si>
  <si>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</si>
  <si>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</si>
  <si>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</si>
  <si>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</si>
  <si>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</si>
  <si>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</si>
  <si>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</si>
  <si>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</si>
  <si>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</si>
  <si>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</si>
  <si>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</si>
  <si>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</si>
  <si>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</si>
  <si>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</si>
  <si>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</si>
  <si>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</si>
  <si>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</si>
  <si>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</si>
  <si>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</si>
  <si>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</si>
  <si>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</si>
  <si>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</si>
  <si>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</si>
  <si>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</si>
  <si>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</si>
  <si>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</si>
  <si>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</si>
  <si>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</si>
  <si>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</si>
  <si>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</si>
  <si>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</si>
  <si>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</si>
  <si>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</si>
  <si>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</si>
  <si>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</si>
  <si>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</si>
  <si>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</si>
  <si>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</si>
  <si>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</si>
  <si>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</si>
  <si>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</si>
  <si>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</si>
  <si>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</si>
  <si>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</si>
  <si>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</si>
  <si>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</si>
  <si>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</si>
  <si>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</si>
  <si>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</si>
  <si>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</si>
  <si>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</si>
  <si>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</si>
  <si>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</si>
  <si>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</si>
  <si>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</si>
  <si>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</si>
  <si>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</si>
  <si>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</si>
  <si>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</si>
  <si>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</si>
  <si>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</si>
  <si>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</si>
  <si>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</si>
  <si>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</si>
  <si>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</si>
  <si>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</si>
  <si>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</si>
  <si>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</si>
  <si>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</si>
  <si>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</si>
  <si>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</si>
  <si>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</si>
  <si>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</si>
  <si>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</si>
  <si>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</si>
  <si>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</si>
  <si>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</si>
  <si>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</si>
  <si>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</si>
  <si>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</si>
  <si>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</si>
  <si>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</si>
  <si>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</si>
  <si>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</si>
  <si>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</si>
  <si>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</si>
  <si>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</si>
  <si>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</si>
  <si>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</si>
  <si>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</si>
  <si>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</si>
  <si>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</si>
  <si>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</si>
  <si>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</si>
  <si>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</si>
  <si>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</si>
  <si>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</si>
  <si>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</si>
  <si>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</si>
  <si>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</si>
  <si>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</si>
  <si>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</si>
  <si>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</si>
  <si>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</si>
  <si>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</si>
  <si>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</si>
  <si>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</si>
  <si>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</si>
  <si>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</si>
  <si>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</si>
  <si>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</si>
  <si>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</si>
  <si>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</si>
  <si>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</si>
  <si>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</si>
  <si>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</si>
  <si>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</si>
  <si>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</si>
  <si>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</si>
  <si>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</si>
  <si>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</si>
  <si>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</si>
  <si>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</si>
  <si>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</si>
  <si>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</si>
  <si>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</si>
  <si>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</si>
  <si>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</si>
  <si>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</si>
  <si>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</si>
  <si>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</si>
  <si>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</si>
  <si>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</si>
  <si>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</si>
  <si>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</si>
  <si>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</si>
  <si>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</si>
  <si>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</si>
  <si>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</si>
  <si>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</si>
  <si>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</si>
  <si>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</si>
  <si>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</si>
  <si>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</si>
  <si>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</si>
  <si>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</si>
  <si>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</si>
  <si>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</si>
  <si>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</si>
  <si>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</si>
  <si>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</si>
  <si>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</si>
  <si>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</si>
  <si>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</si>
  <si>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</si>
  <si>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</si>
  <si>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</si>
  <si>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</si>
  <si>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</si>
  <si>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</si>
  <si>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</si>
  <si>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</si>
  <si>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</si>
  <si>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</si>
  <si>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</si>
  <si>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</si>
  <si>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</si>
  <si>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</si>
  <si>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</si>
  <si>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</si>
  <si>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</si>
  <si>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</si>
  <si>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</si>
  <si>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</si>
  <si>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</si>
  <si>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</si>
  <si>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</si>
  <si>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</si>
  <si>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</si>
  <si>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</si>
  <si>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</si>
  <si>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</si>
  <si>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</si>
  <si>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</si>
  <si>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</si>
  <si>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</si>
  <si>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</si>
  <si>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</si>
  <si>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</si>
  <si>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</si>
  <si>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</si>
  <si>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</si>
  <si>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</si>
  <si>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</si>
  <si>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</si>
  <si>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</si>
  <si>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</si>
  <si>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</si>
  <si>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</si>
  <si>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</si>
  <si>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</si>
  <si>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</si>
  <si>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</si>
  <si>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</si>
  <si>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</si>
  <si>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</si>
  <si>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</si>
  <si>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</si>
  <si>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</si>
  <si>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</si>
  <si>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</si>
  <si>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</si>
  <si>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</si>
  <si>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</si>
  <si>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</si>
  <si>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</si>
  <si>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</si>
  <si>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</si>
  <si>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</si>
  <si>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</si>
  <si>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</si>
  <si>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</si>
  <si>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</si>
  <si>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</si>
  <si>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</si>
  <si>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</si>
  <si>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</si>
  <si>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</si>
  <si>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</si>
  <si>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</si>
  <si>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</si>
  <si>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</si>
  <si>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</si>
  <si>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</si>
  <si>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</si>
  <si>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</si>
  <si>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</si>
  <si>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</si>
  <si>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</si>
  <si>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</si>
  <si>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</si>
  <si>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</si>
  <si>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</si>
  <si>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</si>
  <si>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</si>
  <si>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</si>
  <si>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</si>
  <si>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</si>
  <si>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</si>
  <si>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</si>
  <si>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</si>
  <si>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</si>
  <si>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</si>
  <si>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</si>
  <si>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</si>
  <si>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</si>
  <si>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</si>
  <si>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</si>
  <si>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</si>
  <si>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</si>
  <si>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</si>
  <si>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</si>
  <si>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</si>
  <si>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</si>
  <si>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</si>
  <si>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</si>
  <si>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</si>
  <si>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</si>
  <si>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</si>
  <si>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</si>
  <si>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</si>
  <si>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</si>
  <si>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</si>
  <si>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</si>
  <si>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</si>
  <si>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</si>
  <si>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</si>
  <si>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</si>
  <si>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</si>
  <si>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</si>
  <si>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</si>
  <si>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</si>
  <si>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</si>
  <si>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</si>
  <si>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</si>
  <si>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</si>
  <si>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</si>
  <si>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</si>
  <si>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</si>
  <si>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</si>
  <si>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</si>
  <si>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</si>
  <si>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</si>
  <si>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</si>
  <si>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</si>
  <si>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</si>
  <si>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</si>
  <si>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</si>
  <si>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</si>
  <si>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</si>
  <si>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</si>
  <si>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</si>
  <si>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</si>
  <si>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</si>
  <si>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</si>
  <si>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</si>
  <si>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</si>
  <si>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</si>
  <si>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</si>
  <si>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</si>
  <si>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</si>
  <si>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</si>
  <si>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</si>
  <si>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</si>
  <si>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</si>
  <si>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</si>
  <si>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</si>
  <si>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</si>
  <si>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</si>
  <si>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</si>
  <si>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</si>
  <si>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</si>
  <si>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</si>
  <si>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</si>
  <si>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</si>
  <si>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</si>
  <si>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</si>
  <si>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</si>
  <si>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</si>
  <si>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</si>
  <si>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</si>
  <si>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</si>
  <si>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</si>
  <si>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</si>
  <si>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</si>
  <si>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</si>
  <si>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</si>
  <si>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</si>
  <si>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</si>
  <si>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</si>
  <si>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</si>
  <si>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</si>
  <si>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</si>
  <si>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</si>
  <si>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</si>
  <si>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</si>
  <si>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</si>
  <si>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</si>
  <si>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</si>
  <si>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</si>
  <si>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</si>
  <si>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</si>
  <si>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</si>
  <si>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</si>
  <si>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</si>
  <si>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</si>
  <si>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</si>
  <si>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</si>
  <si>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</si>
  <si>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</si>
  <si>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</si>
  <si>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</si>
  <si>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</si>
  <si>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</si>
  <si>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</si>
  <si>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</si>
  <si>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</si>
  <si>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</si>
  <si>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</si>
  <si>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</si>
  <si>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</si>
  <si>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</si>
  <si>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</si>
  <si>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</si>
  <si>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</si>
  <si>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</si>
  <si>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</si>
  <si>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</si>
  <si>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</si>
  <si>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</si>
  <si>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</si>
  <si>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</si>
  <si>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</si>
  <si>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</si>
  <si>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</si>
  <si>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</si>
  <si>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</si>
  <si>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</si>
  <si>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</si>
  <si>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</si>
  <si>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</si>
  <si>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</si>
  <si>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</si>
  <si>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</si>
  <si>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</si>
  <si>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</si>
  <si>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</si>
  <si>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</si>
  <si>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</si>
  <si>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</si>
  <si>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</si>
  <si>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</si>
  <si>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</si>
  <si>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</si>
  <si>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</si>
  <si>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</si>
  <si>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</si>
  <si>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</si>
  <si>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</si>
  <si>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</si>
  <si>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</si>
  <si>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</si>
  <si>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</si>
  <si>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</si>
  <si>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</si>
  <si>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</si>
  <si>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</si>
  <si>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</si>
  <si>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</si>
  <si>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</si>
  <si>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</si>
  <si>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</si>
  <si>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</si>
  <si>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</si>
  <si>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</si>
  <si>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</si>
  <si>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</si>
  <si>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</si>
  <si>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</si>
  <si>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</si>
  <si>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</si>
  <si>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</si>
  <si>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</si>
  <si>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</si>
  <si>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</si>
  <si>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</si>
  <si>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</si>
  <si>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</si>
  <si>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</si>
  <si>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</si>
  <si>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</si>
  <si>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</si>
  <si>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</si>
  <si>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</si>
  <si>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</si>
  <si>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</si>
  <si>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</si>
  <si>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</si>
  <si>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</si>
  <si>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</si>
  <si>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</si>
  <si>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</si>
  <si>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</si>
  <si>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</si>
  <si>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</si>
  <si>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</si>
  <si>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</si>
  <si>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</si>
  <si>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</si>
  <si>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</si>
  <si>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</si>
  <si>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</si>
  <si>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</si>
  <si>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</si>
  <si>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</si>
  <si>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</si>
  <si>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</si>
  <si>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</si>
  <si>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</si>
  <si>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</si>
  <si>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</si>
  <si>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</si>
  <si>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</si>
  <si>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</si>
  <si>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</si>
  <si>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</si>
  <si>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</si>
  <si>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</si>
  <si>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</si>
  <si>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</si>
  <si>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</si>
  <si>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</si>
  <si>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</si>
  <si>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</si>
  <si>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</si>
  <si>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</si>
  <si>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</si>
  <si>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</si>
  <si>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</si>
  <si>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</si>
  <si>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</si>
  <si>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</si>
  <si>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</si>
  <si>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</si>
  <si>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</si>
  <si>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</si>
  <si>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</si>
  <si>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</si>
  <si>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</si>
  <si>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</si>
  <si>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</si>
  <si>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</si>
  <si>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</si>
  <si>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</si>
  <si>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</si>
  <si>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</si>
  <si>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</si>
  <si>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</si>
  <si>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</si>
  <si>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</si>
  <si>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</si>
  <si>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</si>
  <si>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</si>
  <si>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</si>
  <si>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</si>
  <si>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</si>
  <si>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</si>
  <si>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</si>
  <si>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</si>
  <si>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</si>
  <si>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</si>
  <si>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</si>
  <si>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</si>
  <si>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</si>
  <si>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</si>
  <si>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</si>
  <si>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</si>
  <si>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</si>
  <si>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</si>
  <si>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</si>
  <si>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</si>
  <si>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</si>
  <si>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</si>
  <si>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</si>
  <si>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</si>
  <si>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</si>
  <si>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</si>
  <si>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</si>
  <si>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</si>
  <si>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</si>
  <si>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</si>
  <si>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</si>
  <si>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</si>
  <si>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</si>
  <si>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</si>
  <si>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</si>
  <si>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</si>
  <si>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</si>
  <si>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</si>
  <si>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</si>
  <si>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</si>
  <si>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</si>
  <si>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</si>
  <si>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</si>
  <si>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</si>
  <si>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</si>
  <si>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</si>
  <si>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</si>
  <si>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</si>
  <si>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</si>
  <si>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</si>
  <si>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</si>
  <si>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</si>
  <si>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</si>
  <si>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</si>
  <si>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</si>
  <si>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</si>
  <si>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</si>
  <si>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</si>
  <si>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</si>
  <si>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</si>
  <si>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</si>
  <si>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</si>
  <si>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</si>
  <si>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</si>
  <si>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</si>
  <si>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</si>
  <si>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</si>
  <si>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</si>
  <si>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</si>
  <si>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</si>
  <si>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</si>
  <si>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</si>
  <si>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</si>
  <si>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</si>
  <si>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</si>
  <si>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</si>
  <si>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</si>
  <si>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</si>
  <si>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</si>
  <si>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</si>
  <si>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</si>
  <si>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</si>
  <si>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</si>
  <si>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</si>
  <si>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</si>
  <si>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</si>
  <si>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</si>
  <si>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</si>
  <si>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</si>
  <si>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</si>
  <si>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</si>
  <si>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</si>
  <si>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</si>
  <si>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</si>
  <si>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</si>
  <si>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</si>
  <si>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</si>
  <si>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</si>
  <si>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</si>
  <si>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</si>
  <si>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</si>
  <si>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</si>
  <si>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</si>
  <si>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</si>
  <si>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</si>
  <si>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</si>
  <si>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</si>
  <si>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</si>
  <si>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</si>
  <si>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</si>
  <si>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</si>
  <si>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</si>
  <si>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</si>
  <si>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</si>
  <si>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</si>
  <si>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</si>
  <si>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</si>
  <si>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</si>
  <si>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</si>
  <si>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</si>
  <si>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</si>
  <si>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</si>
  <si>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</si>
  <si>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</si>
  <si>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</si>
  <si>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</si>
  <si>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</si>
  <si>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</si>
  <si>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</si>
  <si>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</si>
  <si>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</si>
  <si>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</si>
  <si>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</si>
  <si>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</si>
  <si>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</si>
  <si>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</si>
  <si>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</si>
  <si>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</si>
  <si>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</si>
  <si>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</si>
  <si>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</si>
  <si>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</si>
  <si>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</si>
  <si>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</si>
  <si>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</si>
  <si>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</si>
  <si>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</si>
  <si>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</si>
  <si>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</si>
  <si>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</si>
  <si>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</si>
  <si>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</si>
  <si>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</si>
  <si>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</si>
  <si>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</si>
  <si>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</si>
  <si>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</si>
  <si>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</si>
  <si>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</si>
  <si>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</si>
  <si>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</si>
  <si>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</si>
  <si>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</si>
  <si>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</si>
  <si>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</si>
  <si>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</si>
  <si>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</si>
  <si>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</si>
  <si>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</si>
  <si>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</si>
  <si>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</si>
  <si>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</si>
  <si>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</si>
  <si>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</si>
  <si>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</si>
  <si>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</si>
  <si>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</si>
  <si>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</si>
  <si>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</si>
  <si>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</si>
  <si>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</si>
  <si>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</si>
  <si>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</si>
  <si>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</si>
  <si>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</si>
  <si>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</si>
  <si>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</si>
  <si>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</si>
  <si>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</si>
  <si>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</si>
  <si>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</si>
  <si>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</si>
  <si>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</si>
  <si>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</si>
  <si>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</si>
  <si>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</si>
  <si>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</si>
  <si>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</si>
  <si>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</si>
  <si>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</si>
  <si>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</si>
  <si>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</si>
  <si>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</si>
  <si>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</si>
  <si>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</si>
  <si>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</si>
  <si>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</si>
  <si>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</si>
  <si>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</si>
  <si>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</si>
  <si>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</si>
  <si>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</si>
  <si>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</si>
  <si>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</si>
  <si>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</si>
  <si>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</si>
  <si>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</si>
  <si>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</si>
  <si>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</si>
  <si>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</si>
  <si>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</si>
  <si>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</si>
  <si>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</si>
  <si>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</si>
  <si>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</si>
  <si>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</si>
  <si>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</si>
  <si>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</si>
  <si>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</si>
  <si>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</si>
  <si>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</si>
  <si>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</si>
  <si>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</si>
  <si>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</si>
  <si>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</si>
  <si>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</si>
  <si>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</si>
  <si>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</si>
  <si>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</si>
  <si>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</si>
  <si>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</si>
  <si>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</si>
  <si>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</si>
  <si>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</si>
  <si>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</si>
  <si>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</si>
  <si>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</si>
  <si>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</si>
  <si>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</si>
  <si>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</si>
  <si>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</si>
  <si>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</si>
  <si>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</si>
  <si>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</si>
  <si>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</si>
  <si>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</si>
  <si>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</si>
  <si>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</si>
  <si>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</si>
  <si>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</si>
  <si>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</si>
  <si>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</si>
  <si>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</si>
  <si>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</si>
  <si>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</si>
  <si>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</si>
  <si>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</si>
  <si>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</si>
  <si>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</si>
  <si>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</si>
  <si>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</si>
  <si>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</si>
  <si>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</si>
  <si>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</si>
  <si>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</si>
  <si>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</si>
  <si>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</si>
  <si>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</si>
  <si>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</si>
  <si>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</si>
  <si>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</si>
  <si>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</si>
  <si>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</si>
  <si>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</si>
  <si>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</si>
  <si>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</si>
  <si>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</si>
  <si>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</si>
  <si>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</si>
  <si>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</si>
  <si>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</si>
  <si>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</si>
  <si>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</si>
  <si>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</si>
  <si>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</si>
  <si>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</si>
  <si>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</si>
  <si>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</si>
  <si>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</si>
  <si>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</si>
  <si>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</si>
  <si>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</si>
  <si>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</si>
  <si>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</si>
  <si>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</si>
  <si>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</si>
  <si>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</si>
  <si>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</si>
  <si>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</si>
  <si>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</si>
  <si>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</si>
  <si>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</si>
  <si>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</si>
  <si>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</si>
  <si>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</si>
  <si>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</si>
  <si>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</si>
  <si>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</si>
  <si>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</si>
  <si>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</si>
  <si>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</si>
  <si>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</si>
  <si>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</si>
  <si>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</si>
  <si>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</si>
  <si>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</si>
  <si>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</si>
  <si>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</si>
  <si>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</si>
  <si>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</si>
  <si>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</si>
  <si>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</si>
  <si>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</si>
  <si>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</si>
  <si>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</si>
  <si>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</si>
  <si>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</si>
  <si>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</si>
  <si>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</si>
  <si>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</si>
  <si>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</si>
  <si>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</si>
  <si>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</si>
  <si>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</si>
  <si>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</si>
  <si>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</si>
  <si>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</si>
  <si>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</si>
  <si>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</si>
  <si>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</si>
  <si>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</si>
  <si>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</si>
  <si>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</si>
  <si>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</si>
  <si>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</si>
  <si>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</si>
  <si>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</si>
  <si>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</si>
  <si>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</si>
  <si>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</si>
  <si>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</si>
  <si>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</si>
  <si>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</si>
  <si>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</si>
  <si>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</si>
  <si>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</si>
  <si>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</si>
  <si>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</si>
  <si>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</si>
  <si>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</si>
  <si>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</si>
  <si>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</si>
  <si>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</si>
  <si>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</si>
  <si>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</si>
  <si>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</si>
  <si>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</si>
  <si>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</si>
  <si>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</si>
  <si>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</si>
  <si>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</si>
  <si>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</si>
  <si>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</si>
  <si>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</si>
  <si>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</si>
  <si>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</si>
  <si>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</si>
  <si>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</si>
  <si>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</si>
  <si>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</si>
  <si>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</si>
  <si>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</si>
  <si>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</si>
  <si>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</si>
  <si>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</si>
  <si>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</si>
  <si>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</si>
  <si>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</si>
  <si>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</si>
  <si>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</si>
  <si>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</si>
  <si>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</si>
  <si>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</si>
  <si>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</si>
  <si>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</si>
  <si>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</si>
  <si>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</si>
  <si>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</si>
  <si>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</si>
  <si>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</si>
  <si>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</si>
  <si>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</si>
  <si>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</si>
  <si>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</si>
  <si>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</si>
  <si>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</si>
  <si>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</si>
  <si>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</si>
  <si>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</si>
  <si>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</si>
  <si>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</si>
  <si>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</si>
  <si>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</si>
  <si>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</si>
  <si>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</si>
  <si>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</si>
  <si>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</si>
  <si>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</si>
  <si>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</si>
  <si>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</si>
  <si>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</si>
  <si>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</si>
  <si>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</si>
  <si>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</si>
  <si>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</si>
  <si>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</si>
  <si>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</si>
  <si>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</si>
  <si>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</si>
  <si>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</si>
  <si>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</si>
  <si>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</si>
  <si>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</si>
  <si>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</si>
  <si>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</si>
  <si>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</si>
  <si>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</si>
  <si>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</si>
  <si>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</si>
  <si>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</si>
  <si>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</si>
  <si>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</si>
  <si>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</si>
  <si>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</si>
  <si>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</si>
  <si>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</si>
  <si>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</si>
  <si>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</si>
  <si>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</si>
  <si>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</si>
  <si>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</si>
  <si>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</si>
  <si>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</si>
  <si>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</si>
  <si>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</si>
  <si>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</si>
  <si>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</si>
  <si>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</si>
  <si>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</si>
  <si>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</si>
  <si>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</si>
  <si>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</si>
  <si>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</si>
  <si>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</si>
  <si>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</si>
  <si>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</si>
  <si>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</si>
  <si>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</si>
  <si>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</si>
  <si>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</si>
  <si>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</si>
  <si>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</si>
  <si>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</si>
  <si>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</si>
  <si>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</si>
  <si>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</si>
  <si>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</si>
  <si>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</si>
  <si>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</si>
  <si>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</si>
  <si>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</si>
  <si>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</si>
  <si>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</si>
  <si>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</si>
  <si>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</si>
  <si>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</si>
  <si>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</si>
  <si>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</si>
  <si>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</si>
  <si>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</si>
  <si>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</si>
  <si>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</si>
  <si>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</si>
  <si>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</si>
  <si>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</si>
  <si>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</si>
  <si>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</si>
  <si>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</si>
  <si>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</si>
  <si>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</si>
  <si>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</si>
  <si>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</si>
  <si>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</si>
  <si>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</si>
  <si>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</si>
  <si>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</si>
  <si>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</si>
  <si>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</si>
  <si>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</si>
  <si>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</si>
  <si>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</si>
  <si>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</si>
  <si>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</si>
  <si>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</si>
  <si>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</si>
  <si>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</si>
  <si>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</si>
  <si>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</si>
  <si>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</si>
  <si>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</si>
  <si>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</si>
  <si>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</si>
  <si>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</si>
  <si>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</si>
  <si>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</si>
  <si>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</si>
  <si>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</si>
  <si>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</si>
  <si>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</si>
  <si>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</si>
  <si>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</si>
  <si>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</si>
  <si>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</si>
  <si>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</si>
  <si>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</si>
  <si>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</si>
  <si>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</si>
  <si>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</si>
  <si>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</si>
  <si>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</si>
  <si>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</si>
  <si>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</si>
  <si>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</si>
  <si>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</si>
  <si>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</si>
  <si>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</si>
  <si>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</si>
  <si>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</si>
  <si>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</si>
  <si>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</si>
  <si>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</si>
  <si>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</si>
  <si>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</si>
  <si>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</si>
  <si>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</si>
  <si>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</si>
  <si>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</si>
  <si>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</si>
  <si>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</si>
  <si>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</si>
  <si>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</si>
  <si>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</si>
  <si>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</si>
  <si>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</si>
  <si>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</si>
  <si>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</si>
  <si>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</si>
  <si>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</si>
  <si>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</si>
  <si>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</si>
  <si>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</si>
  <si>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</si>
  <si>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</si>
  <si>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</si>
  <si>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</si>
  <si>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</si>
  <si>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</si>
  <si>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</si>
  <si>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</si>
  <si>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</si>
  <si>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</si>
  <si>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</si>
  <si>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</si>
  <si>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</si>
  <si>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</si>
  <si>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</si>
  <si>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</si>
  <si>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</si>
  <si>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</si>
  <si>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</si>
  <si>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</si>
  <si>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</si>
  <si>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</si>
  <si>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</si>
  <si>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</si>
  <si>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</si>
  <si>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</si>
  <si>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</si>
  <si>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</si>
  <si>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</si>
  <si>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</si>
  <si>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</si>
  <si>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</si>
  <si>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</si>
  <si>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</si>
  <si>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</si>
  <si>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</si>
  <si>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</si>
  <si>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</si>
  <si>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</si>
  <si>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</si>
  <si>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</si>
  <si>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</si>
  <si>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</si>
  <si>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</si>
  <si>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</si>
  <si>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</si>
  <si>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</si>
  <si>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</si>
  <si>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</si>
  <si>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</si>
  <si>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</si>
  <si>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</si>
  <si>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</si>
  <si>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</si>
  <si>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</si>
  <si>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</si>
  <si>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</si>
  <si>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</si>
  <si>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</si>
  <si>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</si>
  <si>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</si>
  <si>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</si>
  <si>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</si>
  <si>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</si>
  <si>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</si>
  <si>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</si>
  <si>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</si>
  <si>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</si>
  <si>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</si>
  <si>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</si>
  <si>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</si>
  <si>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</si>
  <si>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</si>
  <si>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</si>
  <si>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</si>
  <si>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</si>
  <si>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</si>
  <si>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</si>
  <si>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</si>
  <si>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</si>
  <si>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</si>
  <si>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</si>
  <si>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</si>
  <si>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</si>
  <si>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</si>
  <si>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</si>
  <si>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</si>
  <si>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</si>
  <si>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</si>
  <si>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</si>
  <si>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</si>
  <si>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</si>
  <si>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</si>
  <si>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</si>
  <si>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</si>
  <si>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</si>
  <si>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</si>
  <si>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</si>
  <si>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</si>
  <si>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</si>
  <si>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</si>
  <si>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</si>
  <si>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</si>
  <si>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</si>
  <si>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</si>
  <si>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</si>
  <si>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</si>
  <si>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</si>
  <si>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</si>
  <si>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</si>
  <si>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</si>
  <si>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</si>
  <si>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</si>
  <si>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</si>
  <si>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</si>
  <si>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</si>
  <si>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</si>
  <si>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</si>
  <si>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</si>
  <si>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</si>
  <si>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</si>
  <si>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</si>
  <si>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</si>
  <si>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</si>
  <si>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</si>
  <si>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</si>
  <si>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</si>
  <si>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</si>
  <si>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</si>
  <si>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</si>
  <si>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</si>
  <si>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</si>
  <si>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</si>
  <si>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</si>
  <si>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</si>
  <si>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</si>
  <si>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</si>
  <si>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</si>
  <si>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</si>
  <si>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</si>
  <si>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</si>
  <si>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</si>
  <si>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</si>
  <si>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</si>
  <si>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</si>
  <si>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</si>
  <si>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</si>
  <si>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</si>
  <si>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</si>
  <si>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</si>
  <si>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</si>
  <si>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</si>
  <si>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</si>
  <si>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</si>
  <si>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</si>
  <si>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</si>
  <si>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</si>
  <si>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</si>
  <si>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</si>
  <si>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</si>
  <si>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</si>
  <si>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</si>
  <si>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</si>
  <si>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</si>
  <si>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</si>
  <si>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</si>
  <si>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</si>
  <si>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</si>
  <si>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</si>
  <si>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</si>
  <si>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</si>
  <si>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</si>
  <si>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</si>
  <si>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</si>
  <si>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</si>
  <si>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</si>
  <si>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</si>
  <si>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</si>
  <si>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</si>
  <si>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</si>
  <si>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</si>
  <si>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</si>
  <si>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</si>
  <si>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</si>
  <si>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</si>
  <si>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</si>
  <si>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</si>
  <si>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</si>
  <si>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</si>
  <si>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</si>
  <si>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</si>
  <si>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</si>
  <si>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</si>
  <si>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</si>
  <si>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</si>
  <si>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</si>
  <si>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</si>
  <si>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</si>
  <si>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</si>
  <si>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</si>
  <si>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</si>
  <si>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</si>
  <si>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</si>
  <si>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</si>
  <si>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</si>
  <si>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</si>
  <si>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</si>
  <si>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</si>
  <si>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</si>
  <si>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</si>
  <si>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</si>
  <si>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</si>
  <si>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</si>
  <si>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</si>
  <si>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</si>
  <si>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</si>
  <si>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</si>
  <si>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</si>
  <si>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</si>
  <si>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</si>
  <si>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</si>
  <si>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</si>
  <si>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</si>
  <si>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</si>
  <si>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</si>
  <si>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</si>
  <si>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</si>
  <si>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</si>
  <si>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</si>
  <si>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</si>
  <si>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</si>
  <si>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</si>
  <si>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</si>
  <si>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</si>
  <si>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</si>
  <si>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</si>
  <si>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</si>
  <si>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</si>
  <si>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</si>
  <si>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</si>
  <si>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</si>
  <si>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</si>
  <si>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</si>
  <si>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</si>
  <si>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</si>
  <si>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</si>
  <si>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</si>
  <si>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</si>
  <si>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</si>
  <si>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</si>
  <si>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</si>
  <si>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</si>
  <si>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</si>
  <si>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</si>
  <si>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</si>
  <si>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</si>
  <si>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</si>
  <si>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</si>
  <si>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</si>
  <si>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</si>
  <si>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</si>
  <si>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</si>
  <si>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</si>
  <si>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</si>
  <si>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</si>
  <si>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</si>
  <si>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</si>
  <si>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</si>
  <si>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</si>
  <si>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</si>
  <si>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</si>
  <si>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</si>
  <si>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</si>
  <si>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</si>
  <si>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</si>
  <si>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</si>
  <si>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</si>
  <si>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</si>
  <si>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</si>
  <si>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</si>
  <si>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</si>
  <si>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</si>
  <si>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</si>
  <si>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</si>
  <si>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</si>
  <si>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</si>
  <si>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</si>
  <si>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</si>
  <si>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</si>
  <si>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</si>
  <si>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</si>
  <si>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</si>
  <si>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</si>
  <si>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</si>
  <si>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</si>
  <si>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</si>
  <si>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</si>
  <si>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</si>
  <si>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</si>
  <si>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</si>
  <si>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</si>
  <si>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</si>
  <si>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</si>
  <si>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</si>
  <si>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</si>
  <si>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</si>
  <si>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</si>
  <si>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</si>
  <si>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</si>
  <si>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</si>
  <si>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</si>
  <si>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</si>
  <si>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</si>
  <si>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</si>
  <si>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</si>
  <si>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</si>
  <si>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</si>
  <si>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</si>
  <si>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</si>
  <si>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</si>
  <si>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</si>
  <si>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</si>
  <si>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</si>
  <si>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</si>
  <si>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</si>
  <si>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</si>
  <si>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</si>
  <si>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</si>
  <si>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</si>
  <si>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</si>
  <si>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</si>
  <si>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</si>
  <si>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</si>
  <si>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</si>
  <si>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</si>
  <si>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</si>
  <si>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</si>
  <si>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</si>
  <si>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</si>
  <si>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</si>
  <si>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</si>
  <si>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</si>
  <si>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</si>
  <si>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</si>
  <si>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</si>
  <si>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</si>
  <si>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</si>
  <si>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</si>
  <si>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</si>
  <si>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</si>
  <si>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</si>
  <si>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</si>
  <si>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</si>
  <si>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</si>
  <si>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</si>
  <si>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</si>
  <si>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</si>
  <si>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</si>
  <si>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</si>
  <si>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</si>
  <si>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</si>
  <si>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</si>
  <si>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</si>
  <si>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</si>
  <si>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</si>
  <si>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</si>
  <si>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</si>
  <si>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</si>
  <si>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</si>
  <si>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</si>
  <si>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</si>
  <si>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</si>
  <si>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</si>
  <si>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</si>
  <si>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</si>
  <si>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</si>
  <si>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</si>
  <si>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</si>
  <si>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</si>
  <si>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</si>
  <si>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</si>
  <si>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</si>
  <si>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</si>
  <si>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</si>
  <si>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</si>
  <si>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</si>
  <si>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</si>
  <si>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</si>
  <si>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</si>
  <si>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</si>
  <si>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</si>
  <si>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</si>
  <si>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</si>
  <si>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</si>
  <si>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</si>
  <si>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</si>
  <si>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</si>
  <si>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</si>
  <si>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</si>
  <si>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</si>
  <si>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</si>
  <si>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</si>
  <si>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</si>
  <si>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</si>
  <si>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</si>
  <si>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</si>
  <si>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</si>
  <si>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</si>
  <si>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</si>
  <si>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</si>
  <si>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</si>
  <si>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</si>
  <si>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</si>
  <si>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</si>
  <si>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</si>
  <si>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</si>
  <si>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</si>
  <si>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</si>
  <si>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</si>
  <si>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</si>
  <si>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</si>
  <si>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</si>
  <si>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</si>
  <si>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</si>
  <si>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</si>
  <si>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</si>
  <si>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</si>
  <si>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</si>
  <si>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</si>
  <si>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</si>
  <si>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</si>
  <si>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</si>
  <si>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</si>
  <si>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</si>
  <si>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</si>
  <si>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</si>
  <si>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</si>
  <si>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</si>
  <si>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</si>
  <si>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</si>
  <si>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</si>
  <si>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</si>
  <si>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</si>
  <si>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</si>
  <si>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</si>
  <si>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</si>
  <si>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</si>
  <si>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</si>
  <si>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</si>
  <si>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</si>
  <si>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</si>
  <si>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</si>
  <si>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</si>
  <si>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</si>
  <si>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</si>
  <si>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</si>
  <si>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</si>
  <si>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</si>
  <si>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</si>
  <si>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</si>
  <si>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</si>
  <si>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</si>
  <si>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</si>
  <si>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</si>
  <si>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</si>
  <si>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</si>
  <si>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</si>
  <si>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</si>
  <si>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</si>
  <si>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</si>
  <si>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</si>
  <si>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</si>
  <si>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</si>
  <si>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</si>
  <si>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</si>
  <si>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</si>
  <si>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</si>
  <si>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</si>
  <si>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</si>
  <si>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</si>
  <si>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</si>
  <si>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</si>
  <si>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</si>
  <si>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</si>
  <si>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</si>
  <si>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</si>
  <si>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</si>
  <si>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</si>
  <si>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</si>
  <si>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</si>
  <si>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</si>
  <si>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</si>
  <si>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</si>
  <si>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</si>
  <si>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</si>
  <si>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</si>
  <si>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</si>
  <si>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</si>
  <si>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</si>
  <si>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</si>
  <si>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</si>
  <si>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</si>
  <si>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</si>
  <si>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</si>
  <si>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</si>
  <si>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</si>
  <si>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</si>
  <si>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</si>
  <si>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</si>
  <si>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</si>
  <si>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</si>
  <si>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</si>
  <si>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</si>
  <si>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</si>
  <si>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</si>
  <si>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</si>
  <si>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</si>
  <si>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</si>
  <si>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</si>
  <si>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</si>
  <si>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</si>
  <si>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</si>
  <si>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</si>
  <si>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</si>
  <si>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</si>
  <si>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</si>
  <si>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</si>
  <si>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</si>
  <si>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</si>
  <si>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</si>
  <si>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</si>
  <si>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</si>
  <si>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</si>
  <si>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</si>
  <si>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</si>
  <si>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</si>
  <si>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</si>
  <si>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</si>
  <si>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</si>
  <si>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</si>
  <si>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</si>
  <si>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</si>
  <si>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</si>
  <si>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</si>
  <si>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</si>
  <si>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</si>
  <si>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</si>
  <si>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</si>
  <si>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</si>
  <si>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</si>
  <si>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</si>
  <si>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</si>
  <si>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</si>
  <si>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</si>
  <si>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</si>
  <si>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</si>
  <si>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</si>
  <si>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</si>
  <si>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</si>
  <si>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</si>
  <si>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</si>
  <si>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</si>
  <si>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</si>
  <si>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</si>
  <si>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</si>
  <si>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</si>
  <si>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</si>
  <si>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</si>
  <si>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</si>
  <si>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</si>
  <si>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</si>
  <si>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</si>
  <si>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</si>
  <si>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</si>
  <si>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</si>
  <si>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</si>
  <si>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</si>
  <si>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</si>
  <si>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</si>
  <si>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</si>
  <si>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</si>
  <si>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</si>
  <si>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</si>
  <si>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</si>
  <si>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</si>
  <si>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</si>
  <si>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</si>
  <si>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</si>
  <si>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</si>
  <si>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</si>
  <si>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</si>
  <si>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</si>
  <si>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</si>
  <si>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</si>
  <si>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</si>
  <si>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</si>
  <si>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</si>
  <si>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</si>
  <si>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</si>
  <si>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</si>
  <si>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</si>
  <si>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</si>
  <si>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</si>
  <si>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</si>
  <si>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</si>
  <si>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</si>
  <si>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</si>
  <si>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</si>
  <si>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</si>
  <si>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</si>
  <si>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</si>
  <si>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</si>
  <si>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</si>
  <si>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</si>
  <si>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</si>
  <si>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</si>
  <si>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</si>
  <si>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</si>
  <si>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</si>
  <si>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</si>
  <si>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</si>
  <si>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</si>
  <si>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</si>
  <si>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</si>
  <si>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</si>
  <si>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</si>
  <si>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</si>
  <si>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</si>
  <si>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</si>
  <si>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</si>
  <si>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</si>
  <si>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</si>
  <si>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</si>
  <si>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</si>
  <si>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</si>
  <si>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</si>
  <si>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</si>
  <si>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</si>
  <si>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</si>
  <si>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</si>
  <si>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</si>
  <si>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</si>
  <si>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</si>
  <si>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</si>
  <si>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</si>
  <si>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</si>
  <si>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</si>
  <si>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</si>
  <si>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</si>
  <si>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</si>
  <si>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</si>
  <si>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</si>
  <si>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</si>
  <si>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</si>
  <si>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</si>
  <si>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</si>
  <si>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</si>
  <si>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</si>
  <si>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</si>
  <si>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</si>
  <si>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</si>
  <si>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</si>
  <si>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</si>
  <si>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</si>
  <si>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</si>
  <si>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</si>
  <si>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</si>
  <si>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</si>
  <si>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</si>
  <si>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</si>
  <si>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</si>
  <si>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</si>
  <si>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</si>
  <si>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</si>
  <si>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</si>
  <si>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</si>
  <si>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</si>
  <si>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</si>
  <si>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</si>
  <si>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</si>
  <si>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</si>
  <si>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</si>
  <si>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</si>
  <si>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</si>
  <si>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</si>
  <si>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</si>
  <si>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</si>
  <si>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</si>
  <si>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</si>
  <si>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</si>
  <si>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</si>
  <si>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</si>
  <si>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</si>
  <si>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</si>
  <si>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</si>
  <si>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</si>
  <si>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</si>
  <si>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</si>
  <si>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</si>
  <si>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</si>
  <si>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</si>
  <si>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</si>
  <si>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</si>
  <si>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</si>
  <si>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</si>
  <si>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</si>
  <si>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</si>
  <si>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</si>
  <si>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</si>
  <si>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</si>
  <si>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</si>
  <si>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</si>
  <si>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</si>
  <si>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</si>
  <si>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</si>
  <si>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</si>
  <si>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</si>
  <si>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</si>
  <si>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</si>
  <si>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</si>
  <si>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</si>
  <si>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</si>
  <si>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</si>
  <si>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</si>
  <si>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</si>
  <si>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</si>
  <si>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</si>
  <si>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</si>
  <si>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</si>
  <si>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</si>
  <si>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</si>
  <si>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</si>
  <si>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</si>
  <si>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</si>
  <si>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</si>
  <si>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</si>
  <si>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</si>
  <si>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</si>
  <si>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</si>
  <si>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</si>
  <si>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</si>
  <si>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</si>
  <si>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</si>
  <si>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</si>
  <si>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</si>
  <si>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</si>
  <si>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</si>
  <si>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</si>
  <si>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</si>
  <si>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</si>
  <si>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</si>
  <si>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</si>
  <si>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</si>
  <si>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</si>
  <si>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</si>
  <si>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</si>
  <si>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</si>
  <si>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</si>
  <si>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</si>
  <si>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</si>
  <si>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</si>
  <si>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</si>
  <si>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</si>
  <si>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</si>
  <si>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</si>
  <si>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</si>
  <si>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</si>
  <si>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</si>
  <si>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</si>
  <si>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</si>
  <si>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</si>
  <si>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</si>
  <si>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</si>
  <si>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</si>
  <si>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</si>
  <si>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</si>
  <si>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</si>
  <si>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</si>
  <si>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</si>
  <si>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</si>
  <si>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</si>
  <si>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</si>
  <si>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</si>
  <si>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</si>
  <si>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</si>
  <si>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</si>
  <si>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</si>
  <si>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</si>
  <si>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</si>
  <si>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</si>
  <si>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</si>
  <si>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</si>
  <si>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</si>
  <si>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</si>
  <si>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</si>
  <si>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</si>
  <si>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</si>
  <si>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</si>
  <si>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</si>
  <si>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</si>
  <si>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</si>
  <si>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</si>
  <si>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</si>
  <si>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</si>
  <si>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</si>
  <si>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</si>
  <si>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</si>
  <si>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</si>
  <si>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</si>
  <si>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</si>
  <si>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</si>
  <si>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</si>
  <si>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</si>
  <si>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</si>
  <si>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</si>
  <si>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</si>
  <si>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</si>
  <si>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</si>
  <si>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</si>
  <si>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</si>
  <si>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</si>
  <si>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</si>
  <si>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</si>
  <si>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</si>
  <si>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</si>
  <si>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</si>
  <si>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</si>
  <si>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</si>
  <si>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</si>
  <si>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</si>
  <si>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</si>
  <si>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</si>
  <si>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</si>
  <si>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</si>
  <si>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</si>
  <si>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</si>
  <si>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</si>
  <si>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</si>
  <si>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</si>
  <si>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</si>
  <si>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</si>
  <si>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</si>
  <si>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</si>
  <si>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</si>
  <si>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</si>
  <si>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</si>
  <si>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</si>
  <si>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</si>
  <si>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</si>
  <si>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</si>
  <si>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</si>
  <si>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</si>
  <si>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</si>
  <si>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</si>
  <si>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</si>
  <si>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</si>
  <si>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</si>
  <si>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</si>
  <si>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</si>
  <si>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</si>
  <si>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</si>
  <si>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</si>
  <si>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</si>
  <si>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</si>
  <si>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</si>
  <si>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</si>
  <si>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</si>
  <si>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</si>
  <si>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</si>
  <si>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</si>
  <si>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</si>
  <si>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</si>
  <si>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</si>
  <si>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</si>
  <si>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</si>
  <si>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</si>
  <si>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</si>
  <si>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</si>
  <si>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</si>
  <si>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</si>
  <si>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</si>
  <si>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</si>
  <si>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</si>
  <si>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</si>
  <si>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</si>
  <si>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</si>
  <si>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</si>
  <si>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</si>
  <si>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</si>
  <si>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</si>
  <si>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</si>
  <si>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</si>
  <si>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</si>
  <si>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</si>
  <si>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</si>
  <si>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</si>
  <si>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</si>
  <si>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</si>
  <si>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</si>
  <si>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</si>
  <si>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</si>
  <si>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</si>
  <si>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</si>
  <si>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</si>
  <si>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</si>
  <si>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</si>
  <si>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</si>
  <si>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</si>
  <si>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</si>
  <si>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</si>
  <si>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</si>
  <si>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</si>
  <si>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</si>
  <si>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</si>
  <si>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</si>
  <si>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</si>
  <si>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</si>
  <si>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</si>
  <si>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</si>
  <si>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</si>
  <si>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</si>
  <si>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</si>
  <si>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</si>
  <si>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</si>
  <si>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</si>
  <si>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</si>
  <si>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</si>
  <si>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</si>
  <si>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</si>
  <si>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</si>
  <si>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</si>
  <si>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</si>
  <si>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</si>
  <si>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</si>
  <si>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</si>
  <si>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</si>
  <si>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</si>
  <si>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</si>
  <si>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</si>
  <si>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</si>
  <si>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</si>
  <si>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</si>
  <si>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</si>
  <si>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</si>
  <si>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</si>
  <si>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</si>
  <si>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</si>
  <si>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</si>
  <si>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</si>
  <si>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</si>
  <si>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</si>
  <si>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</si>
  <si>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</si>
  <si>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</si>
  <si>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</si>
  <si>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</si>
  <si>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</si>
  <si>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</si>
  <si>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</si>
  <si>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</si>
  <si>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</si>
  <si>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</si>
  <si>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</si>
  <si>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</si>
  <si>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</si>
  <si>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</si>
  <si>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</si>
  <si>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</si>
  <si>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</si>
  <si>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</si>
  <si>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</si>
  <si>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</si>
  <si>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</si>
  <si>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</si>
  <si>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</si>
  <si>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</si>
  <si>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</si>
  <si>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</si>
  <si>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</si>
  <si>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</si>
  <si>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</si>
  <si>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</si>
  <si>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</si>
  <si>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</si>
  <si>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</si>
  <si>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</si>
  <si>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</si>
  <si>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</si>
  <si>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</si>
  <si>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</si>
  <si>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</si>
  <si>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</si>
  <si>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</si>
  <si>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</si>
  <si>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</si>
  <si>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</si>
  <si>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</si>
  <si>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</si>
  <si>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</si>
  <si>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</si>
  <si>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</si>
  <si>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</si>
  <si>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</si>
  <si>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</si>
  <si>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</si>
  <si>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</si>
  <si>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</si>
  <si>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</si>
  <si>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</si>
  <si>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</si>
  <si>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</si>
  <si>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</si>
  <si>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</si>
  <si>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</si>
  <si>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</si>
  <si>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</si>
  <si>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</si>
  <si>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</si>
  <si>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</si>
  <si>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</si>
  <si>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</si>
  <si>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</si>
  <si>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</si>
  <si>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</si>
  <si>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</si>
  <si>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</si>
  <si>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</si>
  <si>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</si>
  <si>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</si>
  <si>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</si>
  <si>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</si>
  <si>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</si>
  <si>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</si>
  <si>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</si>
  <si>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</si>
  <si>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</si>
  <si>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</si>
  <si>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</si>
  <si>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</si>
  <si>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</si>
  <si>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</si>
  <si>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</si>
  <si>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</si>
  <si>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</si>
  <si>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</si>
  <si>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</si>
  <si>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</si>
  <si>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</si>
  <si>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</si>
  <si>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</si>
  <si>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</si>
  <si>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</si>
  <si>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</si>
  <si>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</si>
  <si>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</si>
  <si>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</si>
  <si>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</si>
  <si>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</si>
  <si>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</si>
  <si>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</si>
  <si>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</si>
  <si>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</si>
  <si>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</si>
  <si>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</si>
  <si>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</si>
  <si>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</si>
  <si>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</si>
  <si>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</si>
  <si>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</si>
  <si>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</si>
  <si>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</si>
  <si>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</si>
  <si>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</si>
  <si>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</si>
  <si>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</si>
  <si>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</si>
  <si>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</si>
  <si>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</si>
  <si>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</si>
  <si>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</si>
  <si>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</si>
  <si>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</si>
  <si>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</si>
  <si>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</si>
  <si>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</si>
  <si>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</si>
  <si>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</si>
  <si>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</si>
  <si>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</si>
  <si>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</si>
  <si>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</si>
  <si>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</si>
  <si>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</si>
  <si>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</si>
  <si>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</si>
  <si>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</si>
  <si>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</si>
  <si>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</si>
  <si>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</si>
  <si>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</si>
  <si>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</si>
  <si>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</si>
  <si>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</si>
  <si>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</si>
  <si>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</si>
  <si>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</si>
  <si>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</si>
  <si>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</si>
  <si>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</si>
  <si>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</si>
  <si>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</si>
  <si>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</si>
  <si>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</si>
  <si>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</si>
  <si>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</si>
  <si>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</si>
  <si>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</si>
  <si>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</si>
  <si>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</si>
  <si>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</si>
  <si>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</si>
  <si>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</si>
  <si>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</si>
  <si>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</si>
  <si>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</si>
  <si>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</si>
  <si>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</si>
  <si>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</si>
  <si>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</si>
  <si>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</si>
  <si>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</si>
  <si>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</si>
  <si>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</si>
  <si>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</si>
  <si>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</si>
  <si>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</si>
  <si>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</si>
  <si>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</si>
  <si>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</si>
  <si>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</si>
  <si>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</si>
  <si>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</si>
  <si>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</si>
  <si>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</si>
  <si>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</si>
  <si>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</si>
  <si>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</si>
  <si>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</si>
  <si>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</si>
  <si>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</si>
  <si>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</si>
  <si>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</si>
  <si>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</si>
  <si>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</si>
  <si>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</si>
  <si>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</si>
  <si>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</si>
  <si>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</si>
  <si>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</si>
  <si>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</si>
  <si>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</si>
  <si>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</si>
  <si>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</si>
  <si>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</si>
  <si>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</si>
  <si>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</si>
  <si>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</si>
  <si>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</si>
  <si>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</si>
  <si>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</si>
  <si>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</si>
  <si>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</si>
  <si>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</si>
  <si>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</si>
  <si>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</si>
  <si>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</si>
  <si>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</si>
  <si>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</si>
  <si>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</si>
  <si>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</si>
  <si>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</si>
  <si>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</si>
  <si>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</si>
  <si>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</si>
  <si>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</si>
  <si>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</si>
  <si>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</si>
  <si>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</si>
  <si>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</si>
  <si>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</si>
  <si>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</si>
  <si>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</si>
  <si>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</si>
  <si>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</si>
  <si>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</si>
  <si>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</si>
  <si>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</si>
  <si>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</si>
  <si>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</si>
  <si>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</si>
  <si>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</si>
  <si>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</si>
  <si>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</si>
  <si>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</si>
  <si>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</si>
  <si>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</si>
  <si>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</si>
  <si>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</si>
  <si>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</si>
  <si>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</si>
  <si>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</si>
  <si>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</si>
  <si>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</si>
  <si>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</si>
  <si>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</si>
  <si>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</si>
  <si>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</si>
  <si>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</si>
  <si>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</si>
  <si>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</si>
  <si>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</si>
  <si>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</si>
  <si>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</si>
  <si>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</si>
  <si>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</si>
  <si>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</si>
  <si>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</si>
  <si>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</si>
  <si>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</si>
  <si>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</si>
  <si>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</si>
  <si>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</si>
  <si>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</si>
  <si>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</si>
  <si>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</si>
  <si>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</si>
  <si>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</si>
  <si>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</si>
  <si>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</si>
  <si>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</si>
  <si>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</si>
  <si>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</si>
  <si>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</si>
  <si>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</si>
  <si>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</si>
  <si>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</si>
  <si>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</si>
  <si>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</si>
  <si>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</si>
  <si>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</si>
  <si>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</si>
  <si>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</si>
  <si>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</si>
  <si>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</si>
  <si>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</si>
  <si>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</si>
  <si>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</si>
  <si>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</si>
  <si>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</si>
  <si>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</si>
  <si>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</si>
  <si>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</si>
  <si>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</si>
  <si>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</si>
  <si>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</si>
  <si>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</si>
  <si>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</si>
  <si>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</si>
  <si>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</si>
  <si>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</si>
  <si>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</si>
  <si>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</si>
  <si>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</si>
  <si>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</si>
  <si>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</si>
  <si>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</si>
  <si>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</si>
  <si>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</si>
  <si>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</si>
  <si>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</si>
  <si>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</si>
  <si>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</si>
  <si>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</si>
  <si>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</si>
  <si>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</si>
  <si>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</si>
  <si>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</si>
  <si>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</si>
  <si>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</si>
  <si>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</si>
  <si>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</si>
  <si>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</si>
  <si>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</si>
  <si>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</si>
  <si>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</si>
  <si>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</si>
  <si>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</si>
  <si>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</si>
  <si>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</si>
  <si>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</si>
  <si>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</si>
  <si>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</si>
  <si>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</si>
  <si>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</si>
  <si>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</si>
  <si>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</si>
  <si>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</si>
  <si>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</si>
  <si>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</si>
  <si>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</si>
  <si>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</si>
  <si>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</si>
  <si>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</si>
  <si>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</si>
  <si>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</si>
  <si>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</si>
  <si>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</si>
  <si>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</si>
  <si>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</si>
  <si>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</si>
  <si>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</si>
  <si>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</si>
  <si>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</si>
  <si>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</si>
  <si>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</si>
  <si>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</si>
  <si>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</si>
  <si>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</si>
  <si>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</si>
  <si>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</si>
  <si>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</si>
  <si>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</si>
  <si>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</si>
  <si>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</si>
  <si>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</si>
  <si>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</si>
  <si>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</si>
  <si>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</si>
  <si>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</si>
  <si>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</si>
  <si>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</si>
  <si>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</si>
  <si>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</si>
  <si>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</si>
  <si>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</si>
  <si>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</si>
  <si>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</si>
  <si>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</si>
  <si>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</si>
  <si>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</si>
  <si>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</si>
  <si>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</si>
  <si>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</si>
  <si>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</si>
  <si>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</si>
  <si>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</si>
  <si>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</si>
  <si>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</si>
  <si>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</si>
  <si>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</si>
  <si>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</si>
  <si>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</si>
  <si>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</si>
  <si>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</si>
  <si>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</si>
  <si>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</si>
  <si>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</si>
  <si>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</si>
  <si>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</si>
  <si>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</si>
  <si>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</si>
  <si>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</si>
  <si>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</si>
  <si>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</si>
  <si>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</si>
  <si>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</si>
  <si>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</si>
  <si>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</si>
  <si>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</si>
  <si>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</si>
  <si>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</si>
  <si>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</si>
  <si>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</si>
  <si>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</si>
  <si>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</si>
  <si>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</si>
  <si>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</si>
  <si>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</si>
  <si>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</si>
  <si>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</si>
  <si>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</si>
  <si>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</si>
  <si>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</si>
  <si>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</si>
  <si>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</si>
  <si>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</si>
  <si>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</si>
  <si>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</si>
  <si>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</si>
  <si>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</si>
  <si>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</si>
  <si>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</si>
  <si>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</si>
  <si>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</si>
  <si>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</si>
  <si>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</si>
  <si>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</si>
  <si>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</si>
  <si>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</si>
  <si>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</si>
  <si>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</si>
  <si>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</si>
  <si>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</si>
  <si>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</si>
  <si>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</si>
  <si>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</si>
  <si>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</si>
  <si>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</si>
  <si>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</si>
  <si>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</si>
  <si>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</si>
  <si>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</si>
  <si>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</si>
  <si>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</si>
  <si>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</si>
  <si>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</si>
  <si>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</si>
  <si>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</si>
  <si>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</si>
  <si>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</si>
  <si>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</si>
  <si>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</si>
  <si>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</si>
  <si>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</si>
  <si>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</si>
  <si>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</si>
  <si>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</si>
  <si>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</si>
  <si>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</si>
  <si>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</si>
  <si>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</si>
  <si>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</si>
  <si>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</si>
  <si>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</si>
  <si>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</si>
  <si>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</si>
  <si>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</si>
  <si>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</si>
  <si>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</si>
  <si>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</si>
  <si>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</si>
  <si>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</si>
  <si>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</si>
  <si>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</si>
  <si>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</si>
  <si>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</si>
  <si>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</si>
  <si>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</si>
  <si>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</si>
  <si>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</si>
  <si>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</si>
  <si>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</si>
  <si>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</si>
  <si>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</si>
  <si>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</si>
  <si>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</si>
  <si>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</si>
  <si>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</si>
  <si>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</si>
  <si>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</si>
  <si>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</si>
  <si>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</si>
  <si>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</si>
  <si>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</si>
  <si>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</si>
  <si>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</si>
  <si>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</si>
  <si>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</si>
  <si>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</si>
  <si>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</si>
  <si>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</si>
  <si>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</si>
  <si>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</si>
  <si>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</si>
  <si>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</si>
  <si>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</si>
  <si>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</si>
  <si>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</si>
  <si>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</si>
  <si>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</si>
  <si>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</si>
  <si>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</si>
  <si>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</si>
  <si>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</si>
  <si>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</si>
  <si>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</si>
  <si>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</si>
  <si>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</si>
  <si>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</si>
  <si>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</si>
  <si>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</si>
  <si>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</si>
  <si>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</si>
  <si>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</si>
  <si>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</si>
  <si>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</si>
  <si>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</si>
  <si>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</si>
  <si>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</si>
  <si>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</si>
  <si>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</si>
  <si>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</si>
  <si>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</si>
  <si>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</si>
  <si>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</si>
  <si>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</si>
  <si>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</si>
  <si>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</si>
  <si>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</si>
  <si>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</si>
  <si>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</si>
  <si>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</si>
  <si>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</si>
  <si>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</si>
  <si>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</si>
  <si>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</si>
  <si>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</si>
  <si>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</si>
  <si>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</si>
  <si>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</si>
  <si>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</si>
  <si>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</si>
  <si>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</si>
  <si>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</si>
  <si>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</si>
  <si>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</si>
  <si>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</si>
  <si>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</si>
  <si>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</si>
  <si>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</si>
  <si>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</si>
  <si>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</si>
  <si>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</si>
  <si>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</si>
  <si>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</si>
  <si>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</si>
  <si>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</si>
  <si>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</si>
  <si>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</si>
  <si>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</si>
  <si>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</si>
  <si>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</si>
  <si>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</si>
  <si>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</si>
  <si>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</si>
  <si>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</si>
  <si>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</si>
  <si>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</si>
  <si>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</si>
  <si>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</si>
  <si>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</si>
  <si>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</si>
  <si>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</si>
  <si>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</si>
  <si>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</si>
  <si>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</si>
  <si>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</si>
  <si>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</si>
  <si>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</si>
  <si>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</si>
  <si>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</si>
  <si>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</si>
  <si>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</si>
  <si>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</si>
  <si>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</si>
  <si>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</si>
  <si>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</si>
  <si>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</si>
  <si>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</si>
  <si>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</si>
  <si>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</si>
  <si>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</si>
  <si>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</si>
  <si>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</si>
  <si>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</si>
  <si>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</si>
  <si>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</si>
  <si>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</si>
  <si>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</si>
  <si>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</si>
  <si>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</si>
  <si>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</si>
  <si>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</si>
  <si>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</si>
  <si>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</si>
  <si>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</si>
  <si>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</si>
  <si>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</si>
  <si>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</si>
  <si>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</si>
  <si>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</si>
  <si>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</si>
  <si>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</si>
  <si>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</si>
  <si>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</si>
  <si>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</si>
  <si>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</si>
  <si>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</si>
  <si>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</si>
  <si>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</si>
  <si>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</si>
  <si>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</si>
  <si>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</si>
  <si>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</si>
  <si>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</si>
  <si>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</si>
  <si>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</si>
  <si>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</si>
  <si>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</si>
  <si>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</si>
  <si>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</si>
  <si>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</si>
  <si>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</si>
  <si>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</si>
  <si>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</si>
  <si>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</si>
  <si>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</si>
  <si>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</si>
  <si>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</si>
  <si>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</si>
  <si>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</si>
  <si>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</si>
  <si>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</si>
  <si>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</si>
  <si>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</si>
  <si>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</si>
  <si>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</si>
  <si>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</si>
  <si>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</si>
  <si>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</si>
  <si>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</si>
  <si>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</si>
  <si>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</si>
  <si>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</si>
  <si>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</si>
  <si>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</si>
  <si>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</si>
  <si>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</si>
  <si>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</si>
  <si>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</si>
  <si>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</si>
  <si>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</si>
  <si>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</si>
  <si>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</si>
  <si>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</si>
  <si>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</si>
  <si>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</si>
  <si>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</si>
  <si>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</si>
  <si>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</si>
  <si>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</si>
  <si>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</si>
  <si>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</si>
  <si>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</si>
  <si>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</si>
  <si>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</si>
  <si>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</si>
  <si>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</si>
  <si>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</si>
  <si>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</si>
  <si>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</si>
  <si>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</si>
  <si>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</si>
  <si>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</si>
  <si>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</si>
  <si>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</si>
  <si>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</si>
  <si>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</si>
  <si>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</si>
  <si>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</si>
  <si>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</si>
  <si>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</si>
  <si>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</si>
  <si>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</si>
  <si>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</si>
  <si>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</si>
  <si>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</si>
  <si>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</si>
  <si>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</si>
  <si>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</si>
  <si>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</si>
  <si>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</si>
  <si>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</si>
  <si>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</si>
  <si>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</si>
  <si>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</si>
  <si>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</si>
  <si>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</si>
  <si>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</si>
  <si>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</si>
  <si>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</si>
  <si>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</si>
  <si>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</si>
  <si>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</si>
  <si>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</si>
  <si>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</si>
  <si>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</si>
  <si>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</si>
  <si>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</si>
  <si>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</si>
  <si>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</si>
  <si>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</si>
  <si>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</si>
  <si>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</si>
  <si>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</si>
  <si>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</si>
  <si>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</si>
  <si>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</si>
  <si>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</si>
  <si>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</si>
  <si>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</si>
  <si>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</si>
  <si>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</si>
  <si>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</si>
  <si>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</si>
  <si>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</si>
  <si>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</si>
  <si>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</si>
  <si>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</si>
  <si>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</si>
  <si>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</si>
  <si>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</si>
  <si>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</si>
  <si>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</si>
  <si>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</si>
  <si>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</si>
  <si>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</si>
  <si>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</si>
  <si>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</si>
  <si>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</si>
  <si>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</si>
  <si>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</si>
  <si>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</si>
  <si>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</si>
  <si>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</si>
  <si>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</si>
  <si>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</si>
  <si>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</si>
  <si>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</si>
  <si>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</si>
  <si>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</si>
  <si>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</si>
  <si>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</si>
  <si>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</si>
  <si>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</si>
  <si>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</si>
  <si>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</si>
  <si>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</si>
  <si>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</si>
  <si>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</si>
  <si>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</si>
  <si>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</si>
  <si>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</si>
  <si>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</si>
  <si>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</si>
  <si>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</si>
  <si>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</si>
  <si>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</si>
  <si>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</si>
  <si>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</si>
  <si>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</si>
  <si>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</si>
  <si>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</si>
  <si>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</si>
  <si>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</si>
  <si>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</si>
  <si>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</si>
  <si>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</si>
  <si>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</si>
  <si>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</si>
  <si>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</si>
  <si>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</si>
  <si>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</si>
  <si>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</si>
  <si>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</si>
  <si>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</si>
  <si>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</si>
  <si>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</si>
  <si>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</si>
  <si>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</si>
  <si>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</si>
  <si>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</si>
  <si>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</si>
  <si>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</si>
  <si>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</si>
  <si>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</si>
  <si>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</si>
  <si>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</si>
  <si>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</si>
  <si>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</si>
  <si>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</si>
  <si>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</si>
  <si>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</si>
  <si>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</si>
  <si>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</si>
  <si>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</si>
  <si>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</si>
  <si>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</si>
  <si>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</si>
  <si>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</si>
  <si>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</si>
  <si>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</si>
  <si>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</si>
  <si>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</si>
  <si>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</si>
  <si>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</si>
  <si>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</si>
  <si>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</si>
  <si>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</si>
  <si>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</si>
  <si>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</si>
  <si>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</si>
  <si>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</si>
  <si>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</si>
  <si>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</si>
  <si>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</si>
  <si>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</si>
  <si>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</si>
  <si>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</si>
  <si>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</si>
  <si>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</si>
  <si>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</si>
  <si>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</si>
  <si>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</si>
  <si>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</si>
  <si>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</si>
  <si>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</si>
  <si>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</si>
  <si>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</si>
  <si>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</si>
  <si>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</si>
  <si>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</si>
  <si>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</si>
  <si>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</si>
  <si>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</si>
  <si>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</si>
  <si>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</si>
  <si>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</si>
  <si>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</si>
  <si>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</si>
  <si>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</si>
  <si>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</si>
  <si>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</si>
  <si>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</si>
  <si>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</si>
  <si>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</si>
  <si>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</si>
  <si>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</si>
  <si>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</si>
  <si>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</si>
  <si>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</si>
  <si>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</si>
  <si>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</si>
  <si>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</si>
  <si>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</si>
  <si>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</si>
  <si>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</si>
  <si>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</si>
  <si>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</si>
  <si>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</si>
  <si>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</si>
  <si>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</si>
  <si>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</si>
  <si>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</si>
  <si>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</si>
  <si>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</si>
  <si>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</si>
  <si>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</si>
  <si>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</si>
  <si>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</si>
  <si>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</si>
  <si>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</si>
  <si>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</si>
  <si>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</si>
  <si>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</si>
  <si>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</si>
  <si>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</si>
  <si>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</si>
  <si>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</si>
  <si>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</si>
  <si>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</si>
  <si>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</si>
  <si>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</si>
  <si>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</si>
  <si>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</si>
  <si>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</si>
  <si>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</si>
  <si>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</si>
  <si>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</si>
  <si>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</si>
  <si>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</si>
  <si>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</si>
  <si>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</si>
  <si>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</si>
  <si>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</si>
  <si>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</si>
  <si>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</si>
  <si>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</si>
  <si>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</si>
  <si>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</si>
  <si>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</si>
  <si>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</si>
  <si>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</si>
  <si>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</si>
  <si>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</si>
  <si>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</si>
  <si>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</si>
  <si>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</si>
  <si>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</si>
  <si>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</si>
  <si>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</si>
  <si>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</si>
  <si>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</si>
  <si>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</si>
  <si>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</si>
  <si>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</si>
  <si>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</si>
  <si>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</si>
  <si>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</si>
  <si>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</si>
  <si>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</si>
  <si>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</si>
  <si>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</si>
  <si>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</si>
  <si>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</si>
  <si>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</si>
  <si>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</si>
  <si>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</si>
  <si>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</si>
  <si>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</si>
  <si>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</si>
  <si>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</si>
  <si>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</si>
  <si>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</si>
  <si>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</si>
  <si>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</si>
  <si>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</si>
  <si>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</si>
  <si>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</si>
  <si>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</si>
  <si>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</si>
  <si>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</si>
  <si>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</si>
  <si>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</si>
  <si>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</si>
  <si>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</si>
  <si>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</si>
  <si>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</si>
  <si>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</si>
  <si>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</si>
  <si>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</si>
  <si>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</si>
  <si>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</si>
  <si>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</si>
  <si>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</si>
  <si>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</si>
  <si>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</si>
  <si>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</si>
  <si>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</si>
  <si>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</si>
  <si>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</si>
  <si>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</si>
  <si>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</si>
  <si>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</si>
  <si>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</si>
  <si>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</si>
  <si>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</si>
  <si>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</si>
  <si>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</si>
  <si>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</si>
  <si>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</si>
  <si>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</si>
  <si>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</si>
  <si>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</si>
  <si>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</si>
  <si>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</si>
  <si>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</si>
  <si>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</si>
  <si>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</si>
  <si>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</si>
  <si>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</si>
  <si>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</si>
  <si>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</si>
  <si>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</si>
  <si>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</si>
  <si>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</si>
  <si>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</si>
  <si>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</si>
  <si>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</si>
  <si>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</si>
  <si>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</si>
  <si>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</si>
  <si>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</si>
  <si>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</si>
  <si>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</si>
  <si>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</si>
  <si>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</si>
  <si>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</si>
  <si>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</si>
  <si>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</si>
  <si>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</si>
  <si>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</si>
  <si>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</si>
  <si>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</si>
  <si>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</si>
  <si>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</si>
  <si>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</si>
  <si>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</si>
  <si>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</si>
  <si>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</si>
  <si>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</si>
  <si>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</si>
  <si>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</si>
  <si>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</si>
  <si>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</si>
  <si>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</si>
  <si>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</si>
  <si>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</si>
  <si>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</si>
  <si>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</si>
  <si>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</si>
  <si>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</si>
  <si>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</si>
  <si>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</si>
  <si>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</si>
  <si>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</si>
  <si>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</si>
  <si>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</si>
  <si>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</si>
  <si>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</si>
  <si>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</si>
  <si>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</si>
  <si>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</si>
  <si>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</si>
  <si>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</si>
  <si>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</si>
  <si>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</si>
  <si>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</si>
  <si>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</si>
  <si>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</si>
  <si>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</si>
  <si>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</si>
  <si>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</si>
  <si>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</si>
  <si>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</si>
  <si>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</si>
  <si>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</si>
  <si>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</si>
  <si>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</si>
  <si>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</si>
  <si>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</si>
  <si>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</si>
  <si>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</si>
  <si>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</si>
  <si>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</si>
  <si>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</si>
  <si>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</si>
  <si>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</si>
  <si>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</si>
  <si>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</si>
  <si>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</si>
  <si>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</si>
  <si>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</si>
  <si>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</si>
  <si>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</si>
  <si>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</si>
  <si>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</si>
  <si>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</si>
  <si>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</si>
  <si>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</si>
  <si>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</si>
  <si>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</si>
  <si>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</si>
  <si>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</si>
  <si>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</si>
  <si>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</si>
  <si>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</si>
  <si>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</si>
  <si>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</si>
  <si>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</si>
  <si>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</si>
  <si>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</si>
  <si>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</si>
  <si>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</si>
  <si>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</si>
  <si>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</si>
  <si>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</si>
  <si>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</si>
  <si>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</si>
  <si>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</si>
  <si>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</si>
  <si>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</si>
  <si>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</si>
  <si>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</si>
  <si>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</si>
  <si>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</si>
  <si>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</si>
  <si>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</si>
  <si>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</si>
  <si>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</si>
  <si>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</si>
  <si>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</si>
  <si>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</si>
  <si>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</si>
  <si>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</si>
  <si>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</si>
  <si>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</si>
  <si>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</si>
  <si>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</si>
  <si>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</si>
  <si>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</si>
  <si>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</si>
  <si>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</si>
  <si>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</si>
  <si>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</si>
  <si>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</si>
  <si>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</si>
  <si>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</si>
  <si>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</si>
  <si>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</si>
  <si>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</si>
  <si>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</si>
  <si>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</si>
  <si>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</si>
  <si>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</si>
  <si>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</si>
  <si>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</si>
  <si>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</si>
  <si>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</si>
  <si>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</si>
  <si>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</si>
  <si>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</si>
  <si>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</si>
  <si>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</si>
  <si>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</si>
  <si>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</si>
  <si>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</si>
  <si>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</si>
  <si>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</si>
  <si>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</si>
  <si>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</si>
  <si>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</si>
  <si>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</si>
  <si>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</si>
  <si>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</si>
  <si>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</si>
  <si>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</si>
  <si>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</si>
  <si>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</si>
  <si>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</si>
  <si>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</si>
  <si>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</si>
  <si>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</si>
  <si>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</si>
  <si>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</si>
  <si>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</si>
  <si>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</si>
  <si>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</si>
  <si>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</si>
  <si>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</si>
  <si>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</si>
  <si>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</si>
  <si>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</si>
  <si>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</si>
  <si>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</si>
  <si>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</si>
  <si>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</si>
  <si>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</si>
  <si>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</si>
  <si>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</si>
  <si>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</si>
  <si>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</si>
  <si>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</si>
  <si>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</si>
  <si>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</si>
  <si>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</si>
  <si>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</si>
  <si>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</si>
  <si>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</si>
  <si>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</si>
  <si>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</si>
  <si>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</si>
  <si>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</si>
  <si>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</si>
  <si>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</si>
  <si>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</si>
  <si>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</si>
  <si>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</si>
  <si>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</si>
  <si>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</si>
  <si>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</si>
  <si>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</si>
  <si>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</si>
  <si>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</si>
  <si>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</si>
  <si>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</si>
  <si>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</si>
  <si>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</si>
  <si>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</si>
  <si>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</si>
  <si>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</si>
  <si>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</si>
  <si>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</si>
  <si>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</si>
  <si>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</si>
  <si>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</si>
  <si>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</si>
  <si>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</si>
  <si>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</si>
  <si>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</si>
  <si>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</si>
  <si>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</si>
  <si>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</si>
  <si>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</si>
  <si>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</si>
  <si>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</si>
  <si>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</si>
  <si>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</si>
  <si>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</si>
  <si>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</si>
  <si>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</si>
  <si>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</si>
  <si>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</si>
  <si>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</si>
  <si>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</si>
  <si>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</si>
  <si>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</si>
  <si>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</si>
  <si>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</si>
  <si>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</si>
  <si>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</si>
  <si>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</si>
  <si>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</si>
  <si>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</si>
  <si>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</si>
  <si>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</si>
  <si>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</si>
  <si>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</si>
  <si>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</si>
  <si>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</si>
  <si>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</si>
  <si>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</si>
  <si>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</si>
  <si>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</si>
  <si>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</si>
  <si>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</si>
  <si>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</si>
  <si>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</si>
  <si>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</si>
  <si>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</si>
  <si>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</si>
  <si>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</si>
  <si>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</si>
  <si>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</si>
  <si>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</si>
  <si>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</si>
  <si>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</si>
  <si>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</si>
  <si>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</si>
  <si>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</si>
  <si>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</si>
  <si>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</si>
  <si>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</si>
  <si>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</si>
  <si>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</si>
  <si>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</si>
  <si>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</si>
  <si>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</si>
  <si>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</si>
  <si>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</si>
  <si>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</si>
  <si>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</si>
  <si>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</si>
  <si>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</si>
  <si>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</si>
  <si>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</si>
  <si>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</si>
  <si>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</si>
  <si>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</si>
  <si>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</si>
  <si>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</si>
  <si>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</si>
  <si>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</si>
  <si>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</si>
  <si>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</si>
  <si>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</si>
  <si>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</si>
  <si>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</si>
  <si>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</si>
  <si>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</si>
  <si>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</si>
  <si>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</si>
  <si>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</si>
  <si>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</si>
  <si>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</si>
  <si>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</si>
  <si>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</si>
  <si>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</si>
  <si>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</si>
  <si>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</si>
  <si>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</si>
  <si>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</si>
  <si>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</si>
  <si>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</si>
  <si>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</si>
  <si>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</si>
  <si>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</si>
  <si>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</si>
  <si>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</si>
  <si>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</si>
  <si>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</si>
  <si>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</si>
  <si>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</si>
  <si>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</si>
  <si>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</si>
  <si>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</si>
  <si>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</si>
  <si>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</si>
  <si>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</si>
  <si>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</si>
  <si>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</si>
  <si>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</si>
  <si>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</si>
  <si>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</si>
  <si>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</si>
  <si>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</si>
  <si>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</si>
  <si>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</si>
  <si>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</si>
  <si>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</si>
  <si>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</si>
  <si>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</si>
  <si>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</si>
  <si>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</si>
  <si>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</si>
  <si>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</si>
  <si>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</si>
  <si>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</si>
  <si>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</si>
  <si>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</si>
  <si>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</si>
  <si>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</si>
  <si>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</si>
  <si>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</si>
  <si>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</si>
  <si>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</si>
  <si>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</si>
  <si>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</si>
  <si>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</si>
  <si>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</si>
  <si>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</si>
  <si>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</si>
  <si>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</si>
  <si>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</si>
  <si>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</si>
  <si>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</si>
  <si>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</si>
  <si>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</si>
  <si>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</si>
  <si>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</si>
  <si>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</si>
  <si>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</si>
  <si>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</si>
  <si>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</si>
  <si>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</si>
  <si>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</si>
  <si>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</si>
  <si>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</si>
  <si>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</si>
  <si>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</si>
  <si>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</si>
  <si>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</si>
  <si>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</si>
  <si>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</si>
  <si>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</si>
  <si>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</si>
  <si>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</si>
  <si>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</si>
  <si>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</si>
  <si>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</si>
  <si>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</si>
  <si>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</si>
  <si>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</si>
  <si>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</si>
  <si>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</si>
  <si>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</si>
  <si>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</si>
  <si>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</si>
  <si>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</si>
  <si>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</si>
  <si>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</si>
  <si>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</si>
  <si>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</si>
  <si>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</si>
  <si>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</si>
  <si>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</si>
  <si>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</si>
  <si>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</si>
  <si>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</si>
  <si>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</si>
  <si>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</si>
  <si>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</si>
  <si>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</si>
  <si>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</si>
  <si>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</si>
  <si>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</si>
  <si>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</si>
  <si>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</si>
  <si>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</si>
  <si>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</si>
  <si>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</si>
  <si>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</si>
  <si>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</si>
  <si>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</si>
  <si>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</si>
  <si>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</si>
  <si>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</si>
  <si>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</si>
  <si>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</si>
  <si>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</si>
  <si>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</si>
  <si>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</si>
  <si>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</si>
  <si>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</si>
  <si>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</si>
  <si>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</si>
  <si>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</si>
  <si>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</si>
  <si>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</si>
  <si>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</si>
  <si>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</si>
  <si>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</si>
  <si>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</si>
  <si>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</si>
  <si>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</si>
  <si>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</si>
  <si>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</si>
  <si>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</si>
  <si>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</si>
  <si>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</si>
  <si>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</si>
  <si>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</si>
  <si>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</si>
  <si>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</si>
  <si>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</si>
  <si>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</si>
  <si>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</si>
  <si>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</si>
  <si>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</si>
  <si>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</si>
  <si>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</si>
  <si>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</si>
  <si>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</si>
  <si>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</si>
  <si>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</si>
  <si>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</si>
  <si>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</si>
  <si>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</si>
  <si>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</si>
  <si>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</si>
  <si>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</si>
  <si>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</si>
  <si>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</si>
  <si>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</si>
  <si>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</si>
  <si>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</si>
  <si>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</si>
  <si>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</si>
  <si>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</si>
  <si>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</si>
  <si>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</si>
  <si>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</si>
  <si>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</si>
  <si>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</si>
  <si>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</si>
  <si>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</si>
  <si>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</si>
  <si>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</si>
  <si>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</si>
  <si>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</si>
  <si>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</si>
  <si>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</si>
  <si>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</si>
  <si>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</si>
  <si>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</si>
  <si>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</si>
  <si>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</si>
  <si>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</si>
  <si>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</si>
  <si>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</si>
  <si>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</si>
  <si>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</si>
  <si>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</si>
  <si>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</si>
  <si>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</si>
  <si>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</si>
  <si>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</si>
  <si>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</si>
  <si>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</si>
  <si>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</si>
  <si>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</si>
  <si>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</si>
  <si>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</si>
  <si>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</si>
  <si>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</si>
  <si>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</si>
  <si>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</si>
  <si>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</si>
  <si>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</si>
  <si>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</si>
  <si>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</si>
  <si>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</si>
  <si>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</si>
  <si>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</si>
  <si>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</si>
  <si>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</si>
  <si>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</si>
  <si>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</si>
  <si>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</si>
  <si>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</si>
  <si>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</si>
  <si>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</si>
  <si>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</si>
  <si>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</si>
  <si>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</si>
  <si>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</si>
  <si>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</si>
  <si>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</si>
  <si>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</si>
  <si>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</si>
  <si>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</si>
  <si>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</si>
  <si>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</si>
  <si>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</si>
  <si>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</si>
  <si>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</si>
  <si>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</si>
  <si>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</si>
  <si>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</si>
  <si>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</si>
  <si>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</si>
  <si>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</si>
  <si>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</si>
  <si>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</si>
  <si>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</si>
  <si>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</si>
  <si>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</si>
  <si>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</si>
  <si>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</si>
  <si>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</si>
  <si>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</si>
  <si>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</si>
  <si>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</si>
  <si>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</si>
  <si>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</si>
  <si>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</si>
  <si>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</si>
  <si>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</si>
  <si>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</si>
  <si>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</si>
  <si>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</si>
  <si>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</si>
  <si>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</si>
  <si>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</si>
  <si>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</si>
  <si>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</si>
  <si>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</si>
  <si>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</si>
  <si>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</si>
  <si>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</si>
  <si>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</si>
  <si>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</si>
  <si>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</si>
  <si>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</si>
  <si>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</si>
  <si>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</si>
  <si>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</si>
  <si>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</si>
  <si>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</si>
  <si>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</si>
  <si>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</si>
  <si>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</si>
  <si>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</si>
  <si>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</si>
  <si>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</si>
  <si>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</si>
  <si>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</si>
  <si>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</si>
  <si>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</si>
  <si>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</si>
  <si>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</si>
  <si>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</si>
  <si>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</si>
  <si>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</si>
  <si>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</si>
  <si>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</si>
  <si>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</si>
  <si>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</si>
  <si>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</si>
  <si>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</si>
  <si>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</si>
  <si>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</si>
  <si>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</si>
  <si>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</si>
  <si>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</si>
  <si>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</si>
  <si>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</si>
  <si>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</si>
  <si>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</si>
  <si>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</si>
  <si>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</si>
  <si>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</si>
  <si>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</si>
  <si>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</si>
  <si>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</si>
  <si>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</si>
  <si>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</si>
  <si>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</si>
  <si>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</si>
  <si>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</si>
  <si>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</si>
  <si>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</si>
  <si>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</si>
  <si>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</si>
  <si>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</si>
  <si>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</si>
  <si>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</si>
  <si>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</si>
  <si>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</si>
  <si>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</si>
  <si>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</si>
  <si>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</si>
  <si>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</si>
  <si>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</si>
  <si>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</si>
  <si>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</si>
  <si>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</si>
  <si>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</si>
  <si>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</si>
  <si>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</si>
  <si>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</si>
  <si>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</si>
  <si>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</si>
  <si>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</si>
  <si>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</si>
  <si>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</si>
  <si>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</si>
  <si>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</si>
  <si>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</si>
  <si>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</si>
  <si>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</si>
  <si>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</si>
  <si>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</si>
  <si>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</si>
  <si>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</si>
  <si>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</si>
  <si>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</si>
  <si>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</si>
  <si>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</si>
  <si>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</si>
  <si>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</si>
  <si>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</si>
  <si>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</si>
  <si>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</si>
  <si>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</si>
  <si>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</si>
  <si>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</si>
  <si>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</si>
  <si>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</si>
  <si>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</si>
  <si>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</si>
  <si>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</si>
  <si>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</si>
  <si>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</si>
  <si>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</si>
  <si>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</si>
  <si>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</si>
  <si>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</si>
  <si>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</si>
  <si>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</si>
  <si>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</si>
  <si>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</si>
  <si>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</si>
  <si>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</si>
  <si>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</si>
  <si>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</si>
  <si>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</si>
  <si>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</si>
  <si>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</si>
  <si>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</si>
  <si>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</si>
  <si>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</si>
  <si>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</si>
  <si>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</si>
  <si>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</si>
  <si>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</si>
  <si>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</si>
  <si>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</si>
  <si>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</si>
  <si>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</si>
  <si>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</si>
  <si>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</si>
  <si>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</si>
  <si>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</si>
  <si>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</si>
  <si>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</si>
  <si>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</si>
  <si>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</si>
  <si>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</si>
  <si>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</si>
  <si>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</si>
  <si>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</si>
  <si>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</si>
  <si>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</si>
  <si>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</si>
  <si>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</si>
  <si>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</si>
  <si>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</si>
  <si>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</si>
  <si>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</si>
  <si>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</si>
  <si>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</si>
  <si>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</si>
  <si>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</si>
  <si>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</si>
  <si>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</si>
  <si>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</si>
  <si>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</si>
  <si>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</si>
  <si>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</si>
  <si>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</si>
  <si>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</si>
  <si>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</si>
  <si>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</si>
  <si>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</si>
  <si>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</si>
  <si>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</si>
  <si>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</si>
  <si>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</si>
  <si>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</si>
  <si>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</si>
  <si>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</si>
  <si>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</si>
  <si>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</si>
  <si>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</si>
  <si>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</si>
  <si>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</si>
  <si>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</si>
  <si>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</si>
  <si>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</si>
  <si>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</si>
  <si>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</si>
  <si>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</si>
  <si>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</si>
  <si>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</si>
  <si>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</si>
  <si>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</si>
  <si>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</si>
  <si>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</si>
  <si>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</si>
  <si>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</si>
  <si>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</si>
  <si>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</si>
  <si>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</si>
  <si>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</si>
  <si>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</si>
  <si>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</si>
  <si>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</si>
  <si>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</si>
  <si>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</si>
  <si>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</si>
  <si>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</si>
  <si>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</si>
  <si>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</si>
  <si>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</si>
  <si>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</si>
  <si>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</si>
  <si>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</si>
  <si>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</si>
  <si>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</si>
  <si>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</si>
  <si>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</si>
  <si>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</si>
  <si>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</si>
  <si>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</si>
  <si>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</si>
  <si>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</si>
  <si>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</si>
  <si>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</si>
  <si>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</si>
  <si>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</si>
  <si>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</si>
  <si>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</si>
  <si>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</si>
  <si>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</si>
  <si>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</si>
  <si>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</si>
  <si>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</si>
  <si>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</si>
  <si>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</si>
  <si>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</si>
  <si>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</si>
  <si>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</si>
  <si>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</si>
  <si>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</si>
  <si>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</si>
  <si>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</si>
  <si>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</si>
  <si>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</si>
  <si>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</si>
  <si>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</si>
  <si>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</si>
  <si>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</si>
  <si>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</si>
  <si>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</si>
  <si>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</si>
  <si>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</si>
  <si>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</si>
  <si>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</si>
  <si>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</si>
  <si>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</si>
  <si>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</si>
  <si>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</si>
  <si>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</si>
  <si>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</si>
  <si>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</si>
  <si>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</si>
  <si>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</si>
  <si>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</si>
  <si>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</si>
  <si>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</si>
  <si>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</si>
  <si>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</si>
  <si>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</si>
  <si>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</si>
  <si>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</si>
  <si>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</si>
  <si>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</si>
  <si>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</si>
  <si>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</si>
  <si>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</si>
  <si>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</si>
  <si>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</si>
  <si>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</si>
  <si>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</si>
  <si>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</si>
  <si>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</si>
  <si>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</si>
  <si>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</si>
  <si>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</si>
  <si>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</si>
  <si>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</si>
  <si>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</si>
  <si>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</si>
  <si>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</si>
  <si>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</si>
  <si>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</si>
  <si>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</si>
  <si>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</si>
  <si>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</si>
  <si>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</si>
  <si>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</si>
  <si>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</si>
  <si>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</si>
  <si>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</si>
  <si>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</si>
  <si>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</si>
  <si>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</si>
  <si>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</si>
  <si>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</si>
  <si>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</si>
  <si>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</si>
  <si>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</si>
  <si>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</si>
  <si>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</si>
  <si>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</si>
  <si>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</si>
  <si>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</si>
  <si>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</si>
  <si>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</si>
  <si>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</si>
  <si>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</si>
  <si>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</si>
  <si>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</si>
  <si>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</si>
  <si>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</si>
  <si>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</si>
  <si>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</si>
  <si>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</si>
  <si>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</si>
  <si>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</si>
  <si>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</si>
  <si>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</si>
  <si>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</si>
  <si>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</si>
  <si>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</si>
  <si>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</si>
  <si>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</si>
  <si>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</si>
  <si>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</si>
  <si>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</si>
  <si>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</si>
  <si>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</si>
  <si>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</si>
  <si>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</si>
  <si>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</si>
  <si>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</si>
  <si>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</si>
  <si>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</si>
  <si>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</si>
  <si>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</si>
  <si>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</si>
  <si>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</si>
  <si>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</si>
  <si>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</si>
  <si>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</si>
  <si>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</si>
  <si>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</si>
  <si>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</si>
  <si>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</si>
  <si>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</si>
  <si>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</si>
  <si>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</si>
  <si>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</si>
  <si>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</si>
  <si>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</si>
  <si>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</si>
  <si>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</si>
  <si>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</si>
  <si>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</si>
  <si>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</si>
  <si>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</si>
  <si>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</si>
  <si>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</si>
  <si>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</si>
  <si>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</si>
  <si>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</si>
  <si>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</si>
  <si>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</si>
  <si>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</si>
  <si>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</si>
  <si>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</si>
  <si>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</si>
  <si>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</si>
  <si>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</si>
  <si>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</si>
  <si>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</si>
  <si>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</si>
  <si>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</si>
  <si>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</si>
  <si>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</si>
  <si>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</si>
  <si>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</si>
  <si>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</si>
  <si>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</si>
  <si>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</si>
  <si>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</si>
  <si>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</si>
  <si>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</si>
  <si>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</si>
  <si>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</si>
  <si>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</si>
  <si>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</si>
  <si>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</si>
  <si>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</si>
  <si>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</si>
  <si>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</si>
  <si>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</si>
  <si>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</si>
  <si>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</si>
  <si>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</si>
  <si>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</si>
  <si>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</si>
  <si>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</si>
  <si>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</si>
  <si>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</si>
  <si>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</si>
  <si>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</si>
  <si>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</si>
  <si>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</si>
  <si>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</si>
  <si>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</si>
  <si>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</si>
  <si>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</si>
  <si>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</si>
  <si>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</si>
  <si>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</si>
  <si>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</si>
  <si>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</si>
  <si>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</si>
  <si>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</si>
  <si>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</si>
  <si>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</si>
  <si>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</si>
  <si>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</si>
  <si>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</si>
  <si>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</si>
  <si>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</si>
  <si>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</si>
  <si>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</si>
  <si>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</si>
  <si>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</si>
  <si>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</si>
  <si>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</si>
  <si>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</si>
  <si>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</si>
  <si>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</si>
  <si>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</si>
  <si>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</si>
  <si>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</si>
  <si>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</si>
  <si>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</si>
  <si>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</si>
  <si>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</si>
  <si>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</si>
  <si>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</si>
  <si>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</si>
  <si>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</si>
  <si>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</si>
  <si>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</si>
  <si>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</si>
  <si>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</si>
  <si>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</si>
  <si>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</si>
  <si>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</si>
  <si>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</si>
  <si>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</si>
  <si>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</si>
  <si>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</si>
  <si>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</si>
  <si>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</si>
  <si>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</si>
  <si>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</si>
  <si>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</si>
  <si>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</si>
  <si>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</si>
  <si>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</si>
  <si>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</si>
  <si>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</si>
  <si>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</si>
  <si>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</si>
  <si>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</si>
  <si>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</si>
  <si>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</si>
  <si>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</si>
  <si>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</si>
  <si>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</si>
  <si>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</si>
  <si>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</si>
  <si>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</si>
  <si>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</si>
  <si>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</si>
  <si>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</si>
  <si>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</si>
  <si>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</si>
  <si>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</si>
  <si>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</si>
  <si>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</si>
  <si>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</si>
  <si>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</si>
  <si>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</si>
  <si>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</si>
  <si>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</si>
  <si>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</si>
  <si>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</si>
  <si>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</si>
  <si>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</si>
  <si>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</si>
  <si>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</si>
  <si>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</si>
  <si>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</si>
  <si>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</si>
  <si>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</si>
  <si>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</si>
  <si>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</si>
  <si>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</si>
  <si>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</si>
  <si>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</si>
  <si>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</si>
  <si>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</si>
  <si>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</si>
  <si>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</si>
  <si>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</si>
  <si>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</si>
  <si>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</si>
  <si>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</si>
  <si>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</si>
  <si>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</si>
  <si>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</si>
  <si>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</si>
  <si>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</si>
  <si>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</si>
  <si>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</si>
  <si>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</si>
  <si>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</si>
  <si>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</si>
  <si>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</si>
  <si>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</si>
  <si>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</si>
  <si>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</si>
  <si>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</si>
  <si>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</si>
  <si>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</si>
  <si>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</si>
  <si>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</si>
  <si>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</si>
  <si>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</si>
  <si>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</si>
  <si>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</si>
  <si>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</si>
  <si>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</si>
  <si>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</si>
  <si>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</si>
  <si>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</si>
  <si>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</si>
  <si>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</si>
  <si>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</si>
  <si>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</si>
  <si>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</si>
  <si>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</si>
  <si>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</si>
  <si>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</si>
  <si>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</si>
  <si>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</si>
  <si>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</si>
  <si>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</si>
  <si>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</si>
  <si>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</si>
  <si>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</si>
  <si>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</si>
  <si>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</si>
  <si>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</si>
  <si>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</si>
  <si>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</si>
  <si>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</si>
  <si>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</si>
  <si>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</si>
  <si>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</si>
  <si>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</si>
  <si>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</si>
  <si>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</si>
  <si>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</si>
  <si>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</si>
  <si>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</si>
  <si>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</si>
  <si>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</si>
  <si>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</si>
  <si>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</si>
  <si>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</si>
  <si>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</si>
  <si>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</si>
  <si>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</si>
  <si>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</si>
  <si>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</si>
  <si>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</si>
  <si>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</si>
  <si>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</si>
  <si>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</si>
  <si>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</si>
  <si>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</si>
  <si>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</si>
  <si>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</si>
  <si>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</si>
  <si>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</si>
  <si>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</si>
  <si>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</si>
  <si>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</si>
  <si>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</si>
  <si>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</si>
  <si>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</si>
  <si>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</si>
  <si>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</si>
  <si>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</si>
  <si>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</si>
  <si>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</si>
  <si>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</si>
  <si>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</si>
  <si>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</si>
  <si>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</si>
  <si>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</si>
  <si>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</si>
  <si>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</si>
  <si>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</si>
  <si>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</si>
  <si>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</si>
  <si>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</si>
  <si>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</si>
  <si>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</si>
  <si>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</si>
  <si>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</si>
  <si>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</si>
  <si>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</si>
  <si>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</si>
  <si>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</si>
  <si>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</si>
  <si>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</si>
  <si>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</si>
  <si>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</si>
  <si>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</si>
  <si>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</si>
  <si>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</si>
  <si>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</si>
  <si>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</si>
  <si>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</si>
  <si>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</si>
  <si>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</si>
  <si>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</si>
  <si>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</si>
  <si>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</si>
  <si>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</si>
  <si>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</si>
  <si>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</si>
  <si>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</si>
  <si>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</si>
  <si>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</si>
  <si>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</si>
  <si>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</si>
  <si>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</si>
  <si>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</si>
  <si>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</si>
  <si>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</si>
  <si>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</si>
  <si>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</si>
  <si>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</si>
  <si>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</si>
  <si>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</si>
  <si>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</si>
  <si>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</si>
  <si>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</si>
  <si>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</si>
  <si>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</si>
  <si>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</si>
  <si>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</si>
  <si>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</si>
  <si>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</si>
  <si>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</si>
  <si>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</si>
  <si>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</si>
  <si>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</si>
  <si>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</si>
  <si>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</si>
  <si>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</si>
  <si>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</si>
  <si>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</si>
  <si>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</si>
  <si>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</si>
  <si>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</si>
  <si>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</si>
  <si>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</si>
  <si>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</si>
  <si>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</si>
  <si>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</si>
  <si>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</si>
  <si>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</si>
  <si>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</si>
  <si>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</si>
  <si>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</si>
  <si>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</si>
  <si>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</si>
  <si>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</si>
  <si>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</si>
  <si>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</si>
  <si>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</si>
  <si>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</si>
  <si>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</si>
  <si>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</si>
  <si>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</si>
  <si>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</si>
  <si>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</si>
  <si>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</si>
  <si>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</si>
  <si>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</si>
  <si>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</si>
  <si>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</si>
  <si>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</si>
  <si>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</si>
  <si>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</si>
  <si>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</si>
  <si>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</si>
  <si>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</si>
  <si>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</si>
  <si>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</si>
  <si>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</si>
  <si>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</si>
  <si>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</si>
  <si>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</si>
  <si>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</si>
  <si>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</si>
  <si>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</si>
  <si>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</si>
  <si>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</si>
  <si>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</si>
  <si>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</si>
  <si>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</si>
  <si>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</si>
  <si>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</si>
  <si>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</si>
  <si>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</si>
  <si>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</si>
  <si>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</si>
  <si>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</si>
  <si>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</si>
  <si>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</si>
  <si>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</si>
  <si>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</si>
  <si>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</si>
  <si>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</si>
  <si>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</si>
  <si>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</si>
  <si>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</si>
  <si>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</si>
  <si>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</si>
  <si>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</si>
  <si>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</si>
  <si>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</si>
  <si>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</si>
  <si>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</si>
  <si>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</si>
  <si>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</si>
  <si>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</si>
  <si>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</si>
  <si>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</si>
  <si>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</si>
  <si>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</si>
  <si>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</si>
  <si>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</si>
  <si>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</si>
  <si>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</si>
  <si>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</si>
  <si>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</si>
  <si>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</si>
  <si>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</si>
  <si>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</si>
  <si>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</si>
  <si>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</si>
  <si>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</si>
  <si>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</si>
  <si>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</si>
  <si>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</si>
  <si>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</si>
  <si>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</si>
  <si>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</si>
  <si>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</si>
  <si>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</si>
  <si>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</si>
  <si>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</si>
  <si>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</si>
  <si>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</si>
  <si>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</si>
  <si>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</si>
  <si>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</si>
  <si>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</si>
  <si>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</si>
  <si>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</si>
  <si>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</si>
  <si>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</si>
  <si>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</si>
  <si>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</si>
  <si>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</si>
  <si>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</si>
  <si>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</si>
  <si>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</si>
  <si>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</si>
  <si>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</si>
  <si>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</si>
  <si>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</si>
  <si>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</si>
  <si>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</si>
  <si>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</si>
  <si>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</si>
  <si>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</si>
  <si>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</si>
  <si>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</si>
  <si>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</si>
  <si>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</si>
  <si>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</si>
  <si>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</si>
  <si>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</si>
  <si>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</si>
  <si>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</si>
  <si>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</si>
  <si>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</si>
  <si>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</si>
  <si>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</si>
  <si>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</si>
  <si>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</si>
  <si>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</si>
  <si>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</si>
  <si>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</si>
  <si>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</si>
  <si>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</si>
  <si>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</si>
  <si>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</si>
  <si>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</si>
  <si>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</si>
  <si>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</si>
  <si>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</si>
  <si>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</si>
  <si>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</si>
  <si>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</si>
  <si>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</si>
  <si>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</si>
  <si>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</si>
  <si>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</si>
  <si>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</si>
  <si>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</si>
  <si>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</si>
  <si>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</si>
  <si>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</si>
  <si>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</si>
  <si>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</si>
  <si>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</si>
  <si>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</si>
  <si>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</si>
  <si>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</si>
  <si>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</si>
  <si>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</si>
  <si>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</si>
  <si>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</si>
  <si>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</si>
  <si>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</si>
  <si>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</si>
  <si>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</si>
  <si>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</si>
  <si>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</si>
  <si>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</si>
  <si>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</si>
  <si>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</si>
  <si>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</si>
  <si>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</si>
  <si>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</si>
  <si>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</si>
  <si>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</si>
  <si>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</si>
  <si>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</si>
  <si>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</si>
  <si>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</si>
  <si>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</si>
  <si>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</si>
  <si>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</si>
  <si>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</si>
  <si>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</si>
  <si>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</si>
  <si>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</si>
  <si>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</si>
  <si>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</si>
  <si>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</si>
  <si>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</si>
  <si>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</si>
  <si>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</si>
  <si>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</si>
  <si>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</si>
  <si>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</si>
  <si>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</si>
  <si>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</si>
  <si>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</si>
  <si>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</si>
  <si>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</si>
  <si>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</si>
  <si>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</si>
  <si>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</si>
  <si>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</si>
  <si>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</si>
  <si>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</si>
  <si>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</si>
  <si>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</si>
  <si>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</si>
  <si>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</si>
  <si>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</si>
  <si>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</si>
  <si>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</si>
  <si>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</si>
  <si>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</si>
  <si>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</si>
  <si>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</si>
  <si>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</si>
  <si>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</si>
  <si>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</si>
  <si>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</si>
  <si>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</si>
  <si>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</si>
  <si>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</si>
  <si>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</si>
  <si>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</si>
  <si>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</si>
  <si>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</si>
  <si>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</si>
  <si>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</si>
  <si>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</si>
  <si>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</si>
  <si>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</si>
  <si>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</si>
  <si>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</si>
  <si>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</si>
  <si>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</si>
  <si>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</si>
  <si>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</si>
  <si>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</si>
  <si>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</si>
  <si>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</si>
  <si>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</si>
  <si>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</si>
  <si>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</si>
  <si>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</si>
  <si>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</si>
  <si>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</si>
  <si>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</si>
  <si>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</si>
  <si>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</si>
  <si>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</si>
  <si>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</si>
  <si>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</si>
  <si>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</si>
  <si>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</si>
  <si>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</si>
  <si>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</si>
  <si>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</si>
  <si>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</si>
  <si>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</si>
  <si>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</si>
  <si>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</si>
  <si>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</si>
  <si>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</si>
  <si>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</si>
  <si>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</si>
  <si>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</si>
  <si>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</si>
  <si>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</si>
  <si>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</si>
  <si>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</si>
  <si>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</si>
  <si>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</si>
  <si>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</si>
  <si>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</si>
  <si>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</si>
  <si>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</si>
  <si>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</si>
  <si>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</si>
  <si>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</si>
  <si>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</si>
  <si>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</si>
  <si>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</si>
  <si>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</si>
  <si>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</si>
  <si>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</si>
  <si>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</si>
  <si>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</si>
  <si>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</si>
  <si>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</si>
  <si>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</si>
  <si>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</si>
  <si>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</si>
  <si>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</si>
  <si>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</si>
  <si>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</si>
  <si>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</si>
  <si>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</si>
  <si>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</si>
  <si>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</si>
  <si>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</si>
  <si>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</si>
  <si>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</si>
  <si>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</si>
  <si>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</si>
  <si>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</si>
  <si>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</si>
  <si>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</si>
  <si>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</si>
  <si>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</si>
  <si>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</si>
  <si>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</si>
  <si>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</si>
  <si>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</si>
  <si>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</si>
  <si>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</si>
  <si>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</si>
  <si>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</si>
  <si>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</si>
  <si>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</si>
  <si>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</si>
  <si>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</si>
  <si>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</si>
  <si>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</si>
  <si>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</si>
  <si>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</si>
  <si>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</si>
  <si>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</si>
  <si>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</si>
  <si>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</si>
  <si>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</si>
  <si>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</si>
  <si>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</si>
  <si>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</si>
  <si>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</si>
  <si>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</si>
  <si>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</si>
  <si>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</si>
  <si>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</si>
  <si>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</si>
  <si>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</si>
  <si>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</si>
  <si>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</si>
  <si>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</si>
  <si>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</si>
  <si>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</si>
  <si>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</si>
  <si>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</si>
  <si>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</si>
  <si>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</si>
  <si>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</si>
  <si>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</si>
  <si>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</si>
  <si>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</si>
  <si>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</si>
  <si>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</si>
  <si>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</si>
  <si>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</si>
  <si>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</si>
  <si>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</si>
  <si>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</si>
  <si>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</si>
  <si>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</si>
  <si>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</si>
  <si>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</si>
  <si>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</si>
  <si>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</si>
  <si>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</si>
  <si>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</si>
  <si>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</si>
  <si>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</si>
  <si>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</si>
  <si>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</si>
  <si>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</si>
  <si>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</si>
  <si>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</si>
  <si>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</si>
  <si>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</si>
  <si>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</si>
  <si>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</si>
  <si>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</si>
  <si>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</si>
  <si>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</si>
  <si>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</si>
  <si>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</si>
  <si>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</si>
  <si>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</si>
  <si>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</si>
  <si>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</si>
  <si>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</si>
  <si>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</si>
  <si>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</si>
  <si>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</si>
  <si>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</si>
  <si>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</si>
  <si>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</si>
  <si>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</si>
  <si>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</si>
  <si>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</si>
  <si>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</si>
  <si>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</si>
  <si>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</si>
  <si>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</si>
  <si>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</si>
  <si>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</si>
  <si>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</si>
  <si>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</si>
  <si>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</si>
  <si>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</si>
  <si>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</si>
  <si>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</si>
  <si>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</si>
  <si>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</si>
  <si>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</si>
  <si>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</si>
  <si>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</si>
  <si>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</si>
  <si>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</si>
  <si>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</si>
  <si>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</si>
  <si>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</si>
  <si>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</si>
  <si>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</si>
  <si>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</si>
  <si>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</si>
  <si>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</si>
  <si>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</si>
  <si>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</si>
  <si>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</si>
  <si>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</si>
  <si>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</si>
  <si>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</si>
  <si>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</si>
  <si>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</si>
  <si>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</si>
  <si>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</si>
  <si>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</si>
  <si>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</si>
  <si>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</si>
  <si>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</si>
  <si>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</si>
  <si>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</si>
  <si>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</si>
  <si>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</si>
  <si>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</si>
  <si>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</si>
  <si>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</si>
  <si>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</si>
  <si>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</si>
  <si>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</si>
  <si>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</si>
  <si>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</si>
  <si>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</si>
  <si>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</si>
  <si>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</si>
  <si>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</si>
  <si>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</si>
  <si>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</si>
  <si>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</si>
  <si>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</si>
  <si>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</si>
  <si>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</si>
  <si>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</si>
  <si>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</si>
  <si>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</si>
  <si>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</si>
  <si>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</si>
  <si>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</si>
  <si>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</si>
  <si>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</si>
  <si>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</si>
  <si>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</si>
  <si>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</si>
  <si>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</si>
  <si>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</si>
  <si>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</si>
  <si>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</si>
  <si>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</si>
  <si>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</si>
  <si>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</si>
  <si>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</si>
  <si>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</si>
  <si>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</si>
  <si>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</si>
  <si>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</si>
  <si>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</si>
  <si>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</si>
  <si>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</si>
  <si>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</si>
  <si>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</si>
  <si>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</si>
  <si>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</si>
  <si>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</si>
  <si>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</si>
  <si>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</si>
  <si>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</si>
  <si>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</si>
  <si>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</si>
  <si>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</si>
  <si>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</si>
  <si>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</si>
  <si>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</si>
  <si>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</si>
  <si>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</si>
  <si>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</si>
  <si>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</si>
  <si>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</si>
  <si>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</si>
  <si>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</si>
  <si>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</si>
  <si>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</si>
  <si>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</si>
  <si>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</si>
  <si>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</si>
  <si>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</si>
  <si>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</si>
  <si>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</si>
  <si>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</si>
  <si>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</si>
  <si>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</si>
  <si>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</si>
  <si>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</si>
  <si>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</si>
  <si>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</si>
  <si>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</si>
  <si>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</si>
  <si>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</si>
  <si>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</si>
  <si>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</si>
  <si>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</si>
  <si>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</si>
  <si>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</si>
  <si>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</si>
  <si>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</si>
  <si>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</si>
  <si>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</si>
  <si>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</si>
  <si>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</si>
  <si>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</si>
  <si>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</si>
  <si>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</si>
  <si>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</si>
  <si>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</si>
  <si>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</si>
  <si>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</si>
  <si>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</si>
  <si>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</si>
  <si>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</si>
  <si>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</si>
  <si>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</si>
  <si>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</si>
  <si>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</si>
  <si>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</si>
  <si>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</si>
  <si>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</si>
  <si>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</si>
  <si>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</si>
  <si>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</si>
  <si>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</si>
  <si>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</si>
  <si>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</si>
  <si>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</si>
  <si>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</si>
  <si>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</si>
  <si>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</si>
  <si>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</si>
  <si>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</si>
  <si>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</si>
  <si>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</si>
  <si>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</si>
  <si>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</si>
  <si>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</si>
  <si>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</si>
  <si>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</si>
  <si>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</si>
  <si>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</si>
  <si>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</si>
  <si>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</si>
  <si>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</si>
  <si>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</si>
  <si>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</si>
  <si>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</si>
  <si>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</si>
  <si>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</si>
  <si>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</si>
  <si>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</si>
  <si>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</si>
  <si>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</si>
  <si>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</si>
  <si>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</si>
  <si>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</si>
  <si>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</si>
  <si>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</si>
  <si>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</si>
  <si>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</si>
  <si>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</si>
  <si>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</si>
  <si>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</si>
  <si>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</si>
  <si>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</si>
  <si>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</si>
  <si>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</si>
  <si>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</si>
  <si>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</si>
  <si>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</si>
  <si>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</si>
  <si>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</si>
  <si>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</si>
  <si>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</si>
  <si>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</si>
  <si>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</si>
  <si>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</si>
  <si>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</si>
  <si>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</si>
  <si>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</si>
  <si>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</si>
  <si>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</si>
  <si>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</si>
  <si>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</si>
  <si>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</si>
  <si>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</si>
  <si>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</si>
  <si>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</si>
  <si>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</si>
  <si>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</si>
  <si>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</si>
  <si>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</si>
  <si>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</si>
  <si>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</si>
  <si>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</si>
  <si>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</si>
  <si>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</si>
  <si>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</si>
  <si>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</si>
  <si>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</si>
  <si>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</si>
  <si>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</si>
  <si>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</si>
  <si>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</si>
  <si>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</si>
  <si>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</si>
  <si>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</si>
  <si>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</si>
  <si>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</si>
  <si>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</si>
  <si>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</si>
  <si>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</si>
  <si>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</si>
  <si>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</si>
  <si>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</si>
  <si>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</si>
  <si>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</si>
  <si>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</si>
  <si>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</si>
  <si>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</si>
  <si>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</si>
  <si>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</si>
  <si>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</si>
  <si>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</si>
  <si>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</si>
  <si>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</si>
  <si>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</si>
  <si>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</si>
  <si>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</si>
  <si>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</si>
  <si>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</si>
  <si>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</si>
  <si>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</si>
  <si>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</si>
  <si>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</si>
  <si>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</si>
  <si>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</si>
  <si>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</si>
  <si>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</si>
  <si>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</si>
  <si>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</si>
  <si>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</si>
  <si>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</si>
  <si>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</si>
  <si>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</si>
  <si>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</si>
  <si>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</si>
  <si>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</si>
  <si>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</si>
  <si>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</si>
  <si>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</si>
  <si>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</si>
  <si>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</si>
  <si>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</si>
  <si>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</si>
  <si>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</si>
  <si>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</si>
  <si>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</si>
  <si>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</si>
  <si>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</si>
  <si>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</si>
  <si>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</si>
  <si>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</si>
  <si>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</si>
  <si>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</si>
  <si>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</si>
  <si>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</si>
  <si>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</si>
  <si>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</si>
  <si>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</si>
  <si>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</si>
  <si>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</si>
  <si>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</si>
  <si>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</si>
  <si>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</si>
  <si>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</si>
  <si>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</si>
  <si>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</si>
  <si>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</si>
  <si>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</si>
  <si>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</si>
  <si>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</si>
  <si>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</si>
  <si>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</si>
  <si>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</si>
  <si>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</si>
  <si>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</si>
  <si>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</si>
  <si>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</si>
  <si>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</si>
  <si>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</si>
  <si>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</si>
  <si>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</si>
  <si>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</si>
  <si>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</si>
  <si>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</si>
  <si>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</si>
  <si>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</si>
  <si>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</si>
  <si>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</si>
  <si>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</si>
  <si>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</si>
  <si>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</si>
  <si>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</si>
  <si>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</si>
  <si>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</si>
  <si>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</si>
  <si>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</si>
  <si>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</si>
  <si>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</si>
  <si>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</si>
  <si>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</si>
  <si>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</si>
  <si>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</si>
  <si>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</si>
  <si>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</si>
  <si>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</si>
  <si>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</si>
  <si>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</si>
  <si>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</si>
  <si>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</si>
  <si>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</si>
  <si>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</si>
  <si>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</si>
  <si>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</si>
  <si>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</si>
  <si>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</si>
  <si>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</si>
  <si>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</si>
  <si>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</si>
  <si>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</si>
  <si>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</si>
  <si>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</si>
  <si>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</si>
  <si>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</si>
  <si>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</si>
  <si>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</si>
  <si>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</si>
  <si>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</si>
  <si>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</si>
  <si>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</si>
  <si>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</si>
  <si>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</si>
  <si>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</si>
  <si>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</si>
  <si>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</si>
  <si>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</si>
  <si>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</si>
  <si>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</si>
  <si>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</si>
  <si>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</si>
  <si>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</si>
  <si>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</si>
  <si>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</si>
  <si>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</si>
  <si>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</si>
  <si>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</si>
  <si>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</si>
  <si>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</si>
  <si>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</si>
  <si>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</si>
  <si>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</si>
  <si>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</si>
  <si>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</si>
  <si>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</si>
  <si>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</si>
  <si>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</si>
  <si>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</si>
  <si>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</si>
  <si>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</si>
  <si>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</si>
  <si>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</si>
  <si>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</si>
  <si>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</si>
  <si>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</si>
  <si>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</si>
  <si>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</si>
  <si>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</si>
  <si>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</si>
  <si>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</si>
  <si>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</si>
  <si>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</si>
  <si>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</si>
  <si>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</si>
  <si>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</si>
  <si>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</si>
  <si>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</si>
  <si>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</si>
  <si>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</si>
  <si>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</si>
  <si>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</si>
  <si>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</si>
  <si>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</si>
  <si>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</si>
  <si>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</si>
  <si>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</si>
  <si>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</si>
  <si>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</si>
  <si>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</si>
  <si>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</si>
  <si>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</si>
  <si>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</si>
  <si>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</si>
  <si>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</si>
  <si>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</si>
  <si>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</si>
  <si>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</si>
  <si>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</si>
  <si>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</si>
  <si>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</si>
  <si>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</si>
  <si>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</si>
  <si>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</si>
  <si>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</si>
  <si>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</si>
  <si>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</si>
  <si>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</si>
  <si>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</si>
  <si>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</si>
  <si>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</si>
  <si>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</si>
  <si>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</si>
  <si>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</si>
  <si>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</si>
  <si>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</si>
  <si>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</si>
  <si>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</si>
  <si>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</si>
  <si>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</si>
  <si>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</si>
  <si>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</si>
  <si>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</si>
  <si>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</si>
  <si>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</si>
  <si>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</si>
  <si>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</si>
  <si>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</si>
  <si>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</si>
  <si>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</si>
  <si>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</si>
  <si>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</si>
  <si>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</si>
  <si>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</si>
  <si>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</si>
  <si>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</si>
  <si>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</si>
  <si>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</si>
  <si>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</si>
  <si>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</si>
  <si>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</si>
  <si>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</si>
  <si>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</si>
  <si>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</si>
  <si>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</si>
  <si>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</si>
  <si>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</si>
  <si>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</si>
  <si>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</si>
  <si>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</si>
  <si>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</si>
  <si>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</si>
  <si>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</si>
  <si>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</si>
  <si>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</si>
  <si>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</si>
  <si>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</si>
  <si>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</si>
  <si>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</si>
  <si>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</si>
  <si>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</si>
  <si>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</si>
  <si>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</si>
  <si>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</si>
  <si>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</si>
  <si>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</si>
  <si>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</si>
  <si>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</si>
  <si>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</si>
  <si>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</si>
  <si>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</si>
  <si>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</si>
  <si>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</si>
  <si>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</si>
  <si>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</si>
  <si>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</si>
  <si>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</si>
  <si>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</si>
  <si>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</si>
  <si>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</si>
  <si>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</si>
  <si>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</si>
  <si>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</si>
  <si>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</si>
  <si>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</si>
  <si>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</si>
  <si>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</si>
  <si>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</si>
  <si>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</si>
  <si>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</si>
  <si>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</si>
  <si>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</si>
  <si>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</si>
  <si>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</si>
  <si>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</si>
  <si>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</si>
  <si>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</si>
  <si>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</si>
  <si>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</si>
  <si>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</si>
  <si>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</si>
  <si>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</si>
  <si>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</si>
  <si>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</si>
  <si>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</si>
  <si>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</si>
  <si>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</si>
  <si>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</si>
  <si>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</si>
  <si>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</si>
  <si>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</si>
  <si>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</si>
  <si>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</si>
  <si>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</si>
  <si>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</si>
  <si>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</si>
  <si>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</si>
  <si>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</si>
  <si>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</si>
  <si>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</si>
  <si>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</si>
  <si>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</si>
  <si>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</si>
  <si>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</si>
  <si>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</si>
  <si>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</si>
  <si>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</si>
  <si>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</si>
  <si>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</si>
  <si>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</si>
  <si>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</si>
  <si>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</si>
  <si>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</si>
  <si>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</si>
  <si>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</si>
  <si>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</si>
  <si>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</si>
  <si>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</si>
  <si>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</si>
  <si>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</si>
  <si>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</si>
  <si>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</si>
  <si>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</si>
  <si>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</si>
  <si>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</si>
  <si>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</si>
  <si>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</si>
  <si>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</si>
  <si>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</si>
  <si>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</si>
  <si>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</si>
  <si>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</si>
  <si>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</si>
  <si>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</si>
  <si>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</si>
  <si>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</si>
  <si>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</si>
  <si>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</si>
  <si>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</si>
  <si>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</si>
  <si>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</si>
  <si>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</si>
  <si>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</si>
  <si>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</si>
  <si>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</si>
  <si>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</si>
  <si>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</si>
  <si>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</si>
  <si>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</si>
  <si>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</si>
  <si>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</si>
  <si>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</si>
  <si>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</si>
  <si>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</si>
  <si>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</si>
  <si>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</si>
  <si>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</si>
  <si>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</si>
  <si>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</si>
  <si>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</si>
  <si>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</si>
  <si>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</si>
  <si>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</si>
  <si>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</si>
  <si>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</si>
  <si>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</si>
  <si>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</si>
  <si>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</si>
  <si>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</si>
  <si>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</si>
  <si>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</si>
  <si>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</si>
  <si>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</si>
  <si>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</si>
  <si>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</si>
  <si>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</si>
  <si>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</si>
  <si>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</si>
  <si>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</si>
  <si>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</si>
  <si>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</si>
  <si>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</si>
  <si>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</si>
  <si>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</si>
  <si>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</si>
  <si>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</si>
  <si>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</si>
  <si>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</si>
  <si>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</si>
  <si>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</si>
  <si>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</si>
  <si>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</si>
  <si>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</si>
  <si>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</si>
  <si>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</si>
  <si>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</si>
  <si>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</si>
  <si>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</si>
  <si>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</si>
  <si>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</si>
  <si>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</si>
  <si>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</si>
  <si>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</si>
  <si>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</si>
  <si>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</si>
  <si>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</si>
  <si>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</si>
  <si>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</si>
  <si>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</si>
  <si>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</si>
  <si>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</si>
  <si>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</si>
  <si>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</si>
  <si>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</si>
  <si>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</si>
  <si>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</si>
  <si>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</si>
  <si>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</si>
  <si>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</si>
  <si>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</si>
  <si>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</si>
  <si>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</si>
  <si>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</si>
  <si>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</si>
  <si>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</si>
  <si>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</si>
  <si>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</si>
  <si>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</si>
  <si>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</si>
  <si>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</si>
  <si>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</si>
  <si>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</si>
  <si>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</si>
  <si>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</si>
  <si>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</si>
  <si>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</si>
  <si>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</si>
  <si>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</si>
  <si>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</si>
  <si>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</si>
  <si>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</si>
  <si>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</si>
  <si>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</si>
  <si>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</si>
  <si>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</si>
  <si>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</si>
  <si>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</si>
  <si>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</si>
  <si>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</si>
  <si>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</si>
  <si>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</si>
  <si>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</si>
  <si>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</si>
  <si>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</si>
  <si>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</si>
  <si>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</si>
  <si>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</si>
  <si>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</si>
  <si>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</si>
  <si>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</si>
  <si>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</si>
  <si>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</si>
  <si>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</si>
  <si>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</si>
  <si>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</si>
  <si>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</si>
  <si>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</si>
  <si>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</si>
  <si>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</si>
  <si>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</si>
  <si>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</si>
  <si>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</si>
  <si>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</si>
  <si>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</si>
  <si>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</si>
  <si>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</si>
  <si>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</si>
  <si>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</si>
  <si>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</si>
  <si>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</si>
  <si>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</si>
  <si>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</si>
  <si>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</si>
  <si>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</si>
  <si>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</si>
  <si>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</si>
  <si>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</si>
  <si>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</si>
  <si>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</si>
  <si>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</si>
  <si>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</si>
  <si>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</si>
  <si>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</si>
  <si>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</si>
  <si>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</si>
  <si>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</si>
  <si>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</si>
  <si>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</si>
  <si>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</si>
  <si>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</si>
  <si>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</si>
  <si>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</si>
  <si>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</si>
  <si>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</si>
  <si>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</si>
  <si>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</si>
  <si>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</si>
  <si>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</si>
  <si>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</si>
  <si>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</si>
  <si>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</si>
  <si>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</si>
  <si>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</si>
  <si>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</si>
  <si>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</si>
  <si>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</si>
  <si>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</si>
  <si>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</si>
  <si>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</si>
  <si>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</si>
  <si>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</si>
  <si>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</si>
  <si>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</si>
  <si>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</si>
  <si>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</si>
  <si>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</si>
  <si>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</si>
  <si>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</si>
  <si>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</si>
  <si>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</si>
  <si>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</si>
  <si>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</si>
  <si>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</si>
  <si>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</si>
  <si>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</si>
  <si>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</si>
  <si>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</si>
  <si>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</si>
  <si>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</si>
  <si>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</si>
  <si>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</si>
  <si>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</si>
  <si>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</si>
  <si>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</si>
  <si>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</si>
  <si>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</si>
  <si>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</si>
  <si>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</si>
  <si>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</si>
  <si>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</si>
  <si>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</si>
  <si>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</si>
  <si>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</si>
  <si>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</si>
  <si>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</si>
  <si>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</si>
  <si>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</si>
  <si>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</si>
  <si>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</si>
  <si>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</si>
  <si>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</si>
  <si>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</si>
  <si>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</si>
  <si>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</si>
  <si>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</si>
  <si>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</si>
  <si>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</si>
  <si>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</si>
  <si>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</si>
  <si>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</si>
  <si>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</si>
  <si>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</si>
  <si>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</si>
  <si>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</si>
  <si>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</si>
  <si>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</si>
  <si>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</si>
  <si>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</si>
  <si>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</si>
  <si>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</si>
  <si>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</si>
  <si>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</si>
  <si>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</si>
  <si>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</si>
  <si>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</si>
  <si>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</si>
  <si>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</si>
  <si>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</si>
  <si>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</si>
  <si>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</si>
  <si>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</si>
  <si>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</si>
  <si>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</si>
  <si>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</si>
  <si>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</si>
  <si>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</si>
  <si>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</si>
  <si>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</si>
  <si>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</si>
  <si>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</si>
  <si>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</si>
  <si>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</si>
  <si>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</si>
  <si>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</si>
  <si>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</si>
  <si>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</si>
  <si>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</si>
  <si>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</si>
  <si>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</si>
  <si>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</si>
  <si>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</si>
  <si>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</si>
  <si>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</si>
  <si>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</si>
  <si>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</si>
  <si>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</si>
  <si>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</si>
  <si>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</si>
  <si>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</si>
  <si>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</si>
  <si>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</si>
  <si>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</si>
  <si>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</si>
  <si>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</si>
  <si>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</si>
  <si>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</si>
  <si>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</si>
  <si>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</si>
  <si>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</si>
  <si>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</si>
  <si>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</si>
  <si>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</si>
  <si>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</si>
  <si>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</si>
  <si>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</si>
  <si>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</si>
  <si>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</si>
  <si>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</si>
  <si>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</si>
  <si>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</si>
  <si>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</si>
  <si>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</si>
  <si>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</si>
  <si>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</si>
  <si>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</si>
  <si>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</si>
  <si>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</si>
  <si>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</si>
  <si>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</si>
  <si>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</si>
  <si>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</si>
  <si>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</si>
  <si>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</si>
  <si>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</si>
  <si>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</si>
  <si>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</si>
  <si>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</si>
  <si>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</si>
  <si>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</si>
  <si>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</si>
  <si>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</si>
  <si>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</si>
  <si>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</si>
  <si>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</si>
  <si>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</si>
  <si>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</si>
  <si>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</si>
  <si>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</si>
  <si>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</si>
  <si>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</si>
  <si>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</si>
  <si>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</si>
  <si>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</si>
  <si>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</si>
  <si>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</si>
  <si>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</si>
  <si>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</si>
  <si>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</si>
  <si>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</si>
  <si>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</si>
  <si>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</si>
  <si>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</si>
  <si>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</si>
  <si>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</si>
  <si>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</si>
  <si>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</si>
  <si>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</si>
  <si>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</si>
  <si>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</si>
  <si>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</si>
  <si>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</si>
  <si>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</si>
  <si>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</si>
  <si>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</si>
  <si>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</si>
  <si>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</si>
  <si>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</si>
  <si>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</si>
  <si>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</si>
  <si>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</si>
  <si>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</si>
  <si>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</si>
  <si>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</si>
  <si>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</si>
  <si>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</si>
  <si>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</si>
  <si>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</si>
  <si>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</si>
  <si>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</si>
  <si>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</si>
  <si>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</si>
  <si>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</si>
  <si>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</si>
  <si>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</si>
  <si>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</si>
  <si>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</si>
  <si>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</si>
  <si>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</si>
  <si>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</si>
  <si>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</si>
  <si>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</si>
  <si>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</si>
  <si>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</si>
  <si>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</si>
  <si>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</si>
  <si>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</si>
  <si>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</si>
  <si>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</si>
  <si>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</si>
  <si>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</si>
  <si>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</si>
  <si>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</si>
  <si>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</si>
  <si>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</si>
  <si>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</si>
  <si>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</si>
  <si>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</si>
  <si>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</si>
  <si>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</si>
  <si>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</si>
  <si>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</si>
  <si>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</si>
  <si>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</si>
  <si>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</si>
  <si>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</si>
  <si>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</si>
  <si>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</si>
  <si>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</si>
  <si>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</si>
  <si>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</si>
  <si>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</si>
  <si>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</si>
  <si>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</si>
  <si>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</si>
  <si>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</si>
  <si>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</si>
  <si>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</si>
  <si>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</si>
  <si>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</si>
  <si>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</si>
  <si>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</si>
  <si>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</si>
  <si>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</si>
  <si>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</si>
  <si>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</si>
  <si>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</si>
  <si>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</si>
  <si>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</si>
  <si>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</si>
  <si>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</si>
  <si>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</si>
  <si>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</si>
  <si>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</si>
  <si>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</si>
  <si>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</si>
  <si>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</si>
  <si>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</si>
  <si>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</si>
  <si>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</si>
  <si>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</si>
  <si>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</si>
  <si>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</si>
  <si>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</si>
  <si>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</si>
  <si>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</si>
  <si>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</si>
  <si>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</si>
  <si>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</si>
  <si>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</si>
  <si>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</si>
  <si>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</si>
  <si>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</si>
  <si>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</si>
  <si>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</si>
  <si>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</si>
  <si>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</si>
  <si>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</si>
  <si>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</si>
  <si>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</si>
  <si>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</si>
  <si>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</si>
  <si>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</si>
  <si>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</si>
  <si>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</si>
  <si>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</si>
  <si>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</si>
  <si>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</si>
  <si>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</si>
  <si>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</si>
  <si>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</si>
  <si>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</si>
  <si>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</si>
  <si>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</si>
  <si>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</si>
  <si>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</si>
  <si>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</si>
  <si>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</si>
  <si>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</si>
  <si>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</si>
  <si>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</si>
  <si>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</si>
  <si>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</si>
  <si>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</si>
  <si>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</si>
  <si>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</si>
  <si>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</si>
  <si>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</si>
  <si>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</si>
  <si>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</si>
  <si>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</si>
  <si>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</si>
  <si>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</si>
  <si>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</si>
  <si>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</si>
  <si>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</si>
  <si>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</si>
  <si>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</si>
  <si>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</si>
  <si>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</si>
  <si>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</si>
  <si>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</si>
  <si>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</si>
  <si>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</si>
  <si>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</si>
  <si>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</si>
  <si>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</si>
  <si>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</si>
  <si>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</si>
  <si>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</si>
  <si>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</si>
  <si>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</si>
  <si>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</si>
  <si>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</si>
  <si>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</si>
  <si>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</si>
  <si>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</si>
  <si>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</si>
  <si>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</si>
  <si>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</si>
  <si>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</si>
  <si>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</si>
  <si>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</si>
  <si>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</si>
  <si>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</si>
  <si>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</si>
  <si>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</si>
  <si>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</si>
  <si>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</si>
  <si>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</si>
  <si>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</si>
  <si>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</si>
  <si>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</si>
  <si>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</si>
  <si>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</si>
  <si>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</si>
  <si>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</si>
  <si>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</si>
  <si>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</si>
  <si>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</si>
  <si>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</si>
  <si>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</si>
  <si>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</si>
  <si>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</si>
  <si>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</si>
  <si>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</si>
  <si>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</si>
  <si>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</si>
  <si>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</si>
  <si>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</si>
  <si>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</si>
  <si>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</si>
  <si>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</si>
  <si>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</si>
  <si>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</si>
  <si>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</si>
  <si>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</si>
  <si>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</si>
  <si>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</si>
  <si>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</si>
  <si>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</si>
  <si>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</si>
  <si>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</si>
  <si>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</si>
  <si>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</si>
  <si>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</si>
  <si>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</si>
  <si>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</si>
  <si>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</si>
  <si>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</si>
  <si>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</si>
  <si>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</si>
  <si>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</si>
  <si>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</si>
  <si>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</si>
  <si>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</si>
  <si>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</si>
  <si>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</si>
  <si>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</si>
  <si>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</si>
  <si>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</si>
  <si>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</si>
  <si>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</si>
  <si>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</si>
  <si>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</si>
  <si>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</si>
  <si>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</si>
  <si>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</si>
  <si>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</si>
  <si>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</si>
  <si>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</si>
  <si>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</si>
  <si>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</si>
  <si>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</si>
  <si>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</si>
  <si>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</si>
  <si>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</si>
  <si>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</si>
  <si>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</si>
  <si>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</si>
  <si>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</si>
  <si>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</si>
  <si>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</si>
  <si>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</si>
  <si>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</si>
  <si>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</si>
  <si>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</si>
  <si>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</si>
  <si>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</si>
  <si>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</si>
  <si>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</si>
  <si>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</si>
  <si>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</si>
  <si>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</si>
  <si>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</si>
  <si>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</si>
  <si>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</si>
  <si>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</si>
  <si>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</si>
  <si>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</si>
  <si>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</si>
  <si>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</si>
  <si>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</si>
  <si>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</si>
  <si>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</si>
  <si>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</si>
  <si>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</si>
  <si>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</si>
  <si>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</si>
  <si>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</si>
  <si>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</si>
  <si>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</si>
  <si>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</si>
  <si>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</si>
  <si>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</si>
  <si>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</si>
  <si>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</si>
  <si>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</si>
  <si>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</si>
  <si>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</si>
  <si>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</si>
  <si>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</si>
  <si>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</si>
  <si>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</si>
  <si>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</si>
  <si>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</si>
  <si>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</si>
  <si>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</si>
  <si>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</si>
  <si>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</si>
  <si>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</si>
  <si>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</si>
  <si>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</si>
  <si>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</si>
  <si>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</si>
  <si>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</si>
  <si>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</si>
  <si>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</si>
  <si>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</si>
  <si>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</si>
  <si>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</si>
  <si>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</si>
  <si>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</si>
  <si>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</si>
  <si>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</si>
  <si>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</si>
  <si>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</si>
  <si>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</si>
  <si>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</si>
  <si>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</si>
  <si>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</si>
  <si>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</si>
  <si>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</si>
  <si>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</si>
  <si>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</si>
  <si>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</si>
  <si>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</si>
  <si>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</si>
  <si>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</si>
  <si>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</si>
  <si>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</si>
  <si>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</si>
  <si>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</si>
  <si>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</si>
  <si>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</si>
  <si>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</si>
  <si>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</si>
  <si>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</si>
  <si>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</si>
  <si>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</si>
  <si>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</si>
  <si>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</si>
  <si>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</si>
  <si>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</si>
  <si>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</si>
  <si>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</si>
  <si>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</si>
  <si>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</si>
  <si>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</si>
  <si>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</si>
  <si>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</si>
  <si>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</si>
  <si>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</si>
  <si>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</si>
  <si>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</si>
  <si>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</si>
  <si>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</si>
  <si>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</si>
  <si>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</si>
  <si>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</si>
  <si>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</si>
  <si>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</si>
  <si>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</si>
  <si>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</si>
  <si>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</si>
  <si>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</si>
  <si>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</si>
  <si>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</si>
  <si>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</si>
  <si>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</si>
  <si>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</si>
  <si>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</si>
  <si>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</si>
  <si>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</si>
  <si>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</si>
  <si>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</si>
  <si>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</si>
  <si>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</si>
  <si>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</si>
  <si>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</si>
  <si>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</si>
  <si>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</si>
  <si>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</si>
  <si>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</si>
  <si>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</si>
  <si>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</si>
  <si>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</si>
  <si>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</si>
  <si>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</si>
  <si>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</si>
  <si>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</si>
  <si>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</si>
  <si>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</si>
  <si>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</si>
  <si>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</si>
  <si>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</si>
  <si>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</si>
  <si>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</si>
  <si>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</si>
  <si>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</si>
  <si>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</si>
  <si>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</si>
  <si>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</si>
  <si>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</si>
  <si>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</si>
  <si>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</si>
  <si>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</si>
  <si>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</si>
  <si>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</si>
  <si>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</si>
  <si>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</si>
  <si>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</si>
  <si>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</si>
  <si>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</si>
  <si>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</si>
  <si>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</si>
  <si>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</si>
  <si>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</si>
  <si>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</si>
  <si>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</si>
  <si>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</si>
  <si>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</si>
  <si>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</si>
  <si>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</si>
  <si>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</si>
  <si>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</si>
  <si>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</si>
  <si>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</si>
  <si>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</si>
  <si>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</si>
  <si>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</si>
  <si>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</si>
  <si>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</si>
  <si>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</si>
  <si>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</si>
  <si>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</si>
  <si>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</si>
  <si>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</si>
  <si>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</si>
  <si>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</si>
  <si>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</si>
  <si>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</si>
  <si>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</si>
  <si>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</si>
  <si>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</si>
  <si>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</si>
  <si>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</si>
  <si>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</si>
  <si>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</si>
  <si>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</si>
  <si>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</si>
  <si>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</si>
  <si>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</si>
  <si>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</si>
  <si>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</si>
  <si>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</si>
  <si>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</si>
  <si>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</si>
  <si>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</si>
  <si>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</si>
  <si>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</si>
  <si>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</si>
  <si>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</si>
  <si>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</si>
  <si>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</si>
  <si>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</si>
  <si>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</si>
  <si>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</si>
  <si>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</si>
  <si>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</si>
  <si>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</si>
  <si>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</si>
  <si>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</si>
  <si>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</si>
  <si>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</si>
  <si>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</si>
  <si>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</si>
  <si>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</si>
  <si>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</si>
  <si>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</si>
  <si>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</si>
  <si>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</si>
  <si>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</si>
  <si>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</si>
  <si>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</si>
  <si>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</si>
  <si>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</si>
  <si>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</si>
  <si>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</si>
  <si>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</si>
  <si>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</si>
  <si>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</si>
  <si>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</si>
  <si>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</si>
  <si>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</si>
  <si>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</si>
  <si>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</si>
  <si>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</si>
  <si>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</si>
  <si>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</si>
  <si>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</si>
  <si>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</si>
  <si>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</si>
  <si>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</si>
  <si>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</si>
  <si>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</si>
  <si>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</si>
  <si>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</si>
  <si>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</si>
  <si>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</si>
  <si>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</si>
  <si>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</si>
  <si>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</si>
  <si>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</si>
  <si>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</si>
  <si>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</si>
  <si>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</si>
  <si>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</si>
  <si>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</si>
  <si>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</si>
  <si>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</si>
  <si>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</si>
  <si>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</si>
  <si>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</si>
  <si>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</si>
  <si>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</si>
  <si>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</si>
  <si>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</si>
  <si>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</si>
  <si>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</si>
  <si>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</si>
  <si>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</si>
  <si>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</si>
  <si>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</si>
  <si>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</si>
  <si>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</si>
  <si>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</si>
  <si>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</si>
  <si>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</si>
  <si>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</si>
  <si>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</si>
  <si>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</si>
  <si>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</si>
  <si>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</si>
  <si>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</si>
  <si>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</si>
  <si>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</si>
  <si>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</si>
  <si>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</si>
  <si>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</si>
  <si>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</si>
  <si>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</si>
  <si>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</si>
  <si>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</si>
  <si>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</si>
  <si>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</si>
  <si>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</si>
  <si>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</si>
  <si>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</si>
  <si>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</si>
  <si>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</si>
  <si>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</si>
  <si>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</si>
  <si>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</si>
  <si>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</si>
  <si>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</si>
  <si>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</si>
  <si>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</si>
  <si>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</si>
  <si>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</si>
  <si>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</si>
  <si>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</si>
  <si>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</si>
  <si>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</si>
  <si>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</si>
  <si>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</si>
  <si>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</si>
  <si>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</si>
  <si>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</si>
  <si>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</si>
  <si>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</si>
  <si>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</si>
  <si>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</si>
  <si>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</si>
  <si>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</si>
  <si>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</si>
  <si>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</si>
  <si>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</si>
  <si>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</si>
  <si>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</si>
  <si>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</si>
  <si>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</si>
  <si>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</si>
  <si>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</si>
  <si>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</si>
  <si>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</si>
  <si>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</si>
  <si>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</si>
  <si>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</si>
  <si>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</si>
  <si>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</si>
  <si>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</si>
  <si>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</si>
  <si>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</si>
  <si>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</si>
  <si>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</si>
  <si>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</si>
  <si>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</si>
  <si>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</si>
  <si>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</si>
  <si>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</si>
  <si>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</si>
  <si>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</si>
  <si>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</si>
  <si>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</si>
  <si>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</si>
  <si>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</si>
  <si>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</si>
  <si>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</si>
  <si>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</si>
  <si>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</si>
  <si>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</si>
  <si>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</si>
  <si>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</si>
  <si>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</si>
  <si>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</si>
  <si>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</si>
  <si>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</si>
  <si>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</si>
  <si>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</si>
  <si>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</si>
  <si>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</si>
  <si>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</si>
  <si>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</si>
  <si>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</si>
  <si>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</si>
  <si>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</si>
  <si>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</si>
  <si>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</si>
  <si>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</si>
  <si>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</si>
  <si>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</si>
  <si>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</si>
  <si>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</si>
  <si>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</si>
  <si>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</si>
  <si>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</si>
  <si>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</si>
  <si>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</si>
  <si>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</si>
  <si>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</si>
  <si>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</si>
  <si>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</si>
  <si>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</si>
  <si>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</si>
  <si>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</si>
  <si>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</si>
  <si>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</si>
  <si>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</si>
  <si>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</si>
  <si>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</si>
  <si>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</si>
  <si>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</si>
  <si>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</si>
  <si>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</si>
  <si>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</si>
  <si>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</si>
  <si>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</si>
  <si>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</si>
  <si>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</si>
  <si>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</si>
  <si>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</si>
  <si>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</si>
  <si>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</si>
  <si>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</si>
  <si>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</si>
  <si>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</si>
  <si>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</si>
  <si>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</si>
  <si>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</si>
  <si>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</si>
  <si>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</si>
  <si>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</si>
  <si>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</si>
  <si>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</si>
  <si>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</si>
  <si>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</si>
  <si>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</si>
  <si>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</si>
  <si>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</si>
  <si>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</si>
  <si>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</si>
  <si>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</si>
  <si>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</si>
  <si>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</si>
  <si>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</si>
  <si>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</si>
  <si>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</si>
  <si>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</si>
  <si>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</si>
  <si>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</si>
  <si>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</si>
  <si>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</si>
  <si>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</si>
  <si>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</si>
  <si>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</si>
  <si>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</si>
  <si>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</si>
  <si>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</si>
  <si>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</si>
  <si>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</si>
  <si>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</si>
  <si>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</si>
  <si>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</si>
  <si>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</si>
  <si>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</si>
  <si>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</si>
  <si>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</si>
  <si>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</si>
  <si>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</si>
  <si>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</si>
  <si>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</si>
  <si>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</si>
  <si>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</si>
  <si>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</si>
  <si>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</si>
  <si>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</si>
  <si>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</si>
  <si>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</si>
  <si>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</si>
  <si>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</si>
  <si>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</si>
  <si>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</si>
  <si>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</si>
  <si>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</si>
  <si>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</si>
  <si>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</si>
  <si>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</si>
  <si>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</si>
  <si>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</si>
  <si>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</si>
  <si>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</si>
  <si>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</si>
  <si>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</si>
  <si>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</si>
  <si>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</si>
  <si>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</si>
  <si>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</si>
  <si>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</si>
  <si>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</si>
  <si>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</si>
  <si>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</si>
  <si>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</si>
  <si>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</si>
  <si>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</si>
  <si>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</si>
  <si>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</si>
  <si>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</si>
  <si>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</si>
  <si>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</si>
  <si>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</si>
  <si>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</si>
  <si>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</si>
  <si>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</si>
  <si>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</si>
  <si>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</si>
  <si>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</si>
  <si>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</si>
  <si>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</si>
  <si>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</si>
  <si>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</si>
  <si>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</si>
  <si>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</si>
  <si>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</si>
  <si>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</si>
  <si>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</si>
  <si>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</si>
  <si>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</si>
  <si>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</si>
  <si>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</si>
  <si>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</si>
  <si>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</si>
  <si>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</si>
  <si>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</si>
  <si>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</si>
  <si>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</si>
  <si>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</si>
  <si>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</si>
  <si>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</si>
  <si>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</si>
  <si>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</si>
  <si>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</si>
  <si>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</si>
  <si>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</si>
  <si>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</si>
  <si>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</si>
  <si>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</si>
  <si>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</si>
  <si>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</si>
  <si>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</si>
  <si>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</si>
  <si>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</si>
  <si>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</si>
  <si>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</si>
  <si>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</si>
  <si>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</si>
  <si>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</si>
  <si>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</si>
  <si>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</si>
  <si>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</si>
  <si>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</si>
  <si>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</si>
  <si>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</si>
  <si>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</si>
  <si>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</si>
  <si>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</si>
  <si>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</si>
  <si>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</si>
  <si>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</si>
  <si>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</si>
  <si>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</si>
  <si>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</si>
  <si>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</si>
  <si>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</si>
  <si>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</si>
  <si>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</si>
  <si>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</si>
  <si>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</si>
  <si>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</si>
  <si>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</si>
  <si>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</si>
  <si>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</si>
  <si>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</si>
  <si>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</si>
  <si>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</si>
  <si>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</si>
  <si>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</si>
  <si>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</si>
  <si>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</si>
  <si>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</si>
  <si>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</si>
  <si>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</si>
  <si>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</si>
  <si>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</si>
  <si>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</si>
  <si>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</si>
  <si>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</si>
  <si>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</si>
  <si>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</si>
  <si>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</si>
  <si>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</si>
  <si>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</si>
  <si>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</si>
  <si>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</si>
  <si>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</si>
  <si>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</si>
  <si>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</si>
  <si>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</si>
  <si>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</si>
  <si>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</si>
  <si>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</si>
  <si>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</si>
  <si>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</si>
  <si>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</si>
  <si>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</si>
  <si>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</si>
  <si>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</si>
  <si>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</si>
  <si>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</si>
  <si>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</si>
  <si>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</si>
  <si>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</si>
  <si>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</si>
  <si>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</si>
  <si>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</si>
  <si>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</si>
  <si>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</si>
  <si>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</si>
  <si>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</si>
  <si>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</si>
  <si>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</si>
  <si>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</si>
  <si>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</si>
  <si>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</si>
  <si>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</si>
  <si>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</si>
  <si>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</si>
  <si>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</si>
  <si>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</si>
  <si>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</si>
  <si>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</si>
  <si>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</si>
  <si>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</si>
  <si>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</si>
  <si>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</si>
  <si>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</si>
  <si>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</si>
  <si>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</si>
  <si>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</si>
  <si>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</si>
  <si>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</si>
  <si>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</si>
  <si>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</si>
  <si>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</si>
  <si>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</si>
  <si>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</si>
  <si>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</si>
  <si>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</si>
  <si>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</si>
  <si>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</si>
  <si>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</si>
  <si>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</si>
  <si>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</si>
  <si>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</si>
  <si>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</si>
  <si>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</si>
  <si>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</si>
  <si>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</si>
  <si>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</si>
  <si>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</si>
  <si>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</si>
  <si>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</si>
  <si>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</si>
  <si>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</si>
  <si>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</si>
  <si>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</si>
  <si>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</si>
  <si>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</si>
  <si>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</si>
  <si>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</si>
  <si>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</si>
  <si>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</si>
  <si>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</si>
  <si>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</si>
  <si>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</si>
  <si>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</si>
  <si>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</si>
  <si>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</si>
  <si>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</si>
  <si>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</si>
  <si>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</si>
  <si>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</si>
  <si>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</si>
  <si>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</si>
  <si>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</si>
  <si>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</si>
  <si>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</si>
  <si>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</si>
  <si>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</si>
  <si>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</si>
  <si>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</si>
  <si>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</si>
  <si>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</si>
  <si>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</si>
  <si>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</si>
  <si>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</si>
  <si>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</si>
  <si>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</si>
  <si>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</si>
  <si>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</si>
  <si>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</si>
  <si>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</si>
  <si>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</si>
  <si>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</si>
  <si>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</si>
  <si>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</si>
  <si>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</si>
  <si>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</si>
  <si>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</si>
  <si>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</si>
  <si>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</si>
  <si>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</si>
  <si>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</si>
  <si>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</si>
  <si>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</si>
  <si>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</si>
  <si>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</si>
  <si>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</si>
  <si>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</si>
  <si>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</si>
  <si>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</si>
  <si>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</si>
  <si>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</si>
  <si>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</si>
  <si>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</si>
  <si>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</si>
  <si>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</si>
  <si>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</si>
  <si>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</si>
  <si>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</si>
  <si>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</si>
  <si>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</si>
  <si>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</si>
  <si>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</si>
  <si>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</si>
  <si>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</si>
  <si>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</si>
  <si>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</si>
  <si>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</si>
  <si>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</si>
  <si>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</si>
  <si>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</si>
  <si>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</si>
  <si>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</si>
  <si>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</si>
  <si>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</si>
  <si>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</si>
  <si>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</si>
  <si>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</si>
  <si>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</si>
  <si>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</si>
  <si>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</si>
  <si>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</si>
  <si>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</si>
  <si>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</si>
  <si>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</si>
  <si>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</si>
  <si>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</si>
  <si>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</si>
  <si>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</si>
  <si>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</si>
  <si>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</si>
  <si>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</si>
  <si>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</si>
  <si>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</si>
  <si>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</si>
  <si>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</si>
  <si>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</si>
  <si>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</si>
  <si>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</si>
  <si>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</si>
  <si>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</si>
  <si>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</si>
  <si>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</si>
  <si>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</si>
  <si>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</si>
  <si>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</si>
  <si>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</si>
  <si>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</si>
  <si>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</si>
  <si>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</si>
  <si>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</si>
  <si>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</si>
  <si>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</si>
  <si>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</si>
  <si>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</si>
  <si>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</si>
  <si>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</si>
  <si>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</si>
  <si>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</si>
  <si>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</si>
  <si>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</si>
  <si>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</si>
  <si>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</si>
  <si>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</si>
  <si>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</si>
  <si>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</si>
  <si>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</si>
  <si>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</si>
  <si>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</si>
  <si>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</si>
  <si>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</si>
  <si>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</si>
  <si>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</si>
  <si>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</si>
  <si>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</si>
  <si>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</si>
  <si>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</si>
  <si>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</si>
  <si>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</si>
  <si>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</si>
  <si>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</si>
  <si>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</si>
  <si>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</si>
  <si>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</si>
  <si>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</si>
  <si>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</si>
  <si>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</si>
  <si>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</si>
  <si>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</si>
  <si>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</si>
  <si>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</si>
  <si>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</si>
  <si>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</si>
  <si>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</si>
  <si>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</si>
  <si>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</si>
  <si>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</si>
  <si>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</si>
  <si>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</si>
  <si>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</si>
  <si>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</si>
  <si>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</si>
  <si>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</si>
  <si>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</si>
  <si>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</si>
  <si>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</si>
  <si>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</si>
  <si>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</si>
  <si>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</si>
  <si>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</si>
  <si>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</si>
  <si>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</si>
  <si>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</si>
  <si>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</si>
  <si>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</si>
  <si>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</si>
  <si>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</si>
  <si>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</si>
  <si>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</si>
  <si>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</si>
  <si>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</si>
  <si>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</si>
  <si>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</si>
  <si>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</si>
  <si>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</si>
  <si>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</si>
  <si>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</si>
  <si>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</si>
  <si>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</si>
  <si>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</si>
  <si>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</si>
  <si>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</si>
  <si>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</si>
  <si>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</si>
  <si>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</si>
  <si>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</si>
  <si>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</si>
  <si>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</si>
  <si>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</si>
  <si>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</si>
  <si>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</si>
  <si>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</si>
  <si>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</si>
  <si>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</si>
  <si>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</si>
  <si>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</si>
  <si>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</si>
  <si>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</si>
  <si>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</si>
  <si>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</si>
  <si>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</si>
  <si>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</si>
  <si>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</si>
  <si>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</si>
  <si>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</si>
  <si>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</si>
  <si>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</si>
  <si>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</si>
  <si>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</si>
  <si>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</si>
  <si>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</si>
  <si>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</si>
  <si>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</si>
  <si>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</si>
  <si>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</si>
  <si>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</si>
  <si>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</si>
  <si>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</si>
  <si>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</si>
  <si>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</si>
  <si>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</si>
  <si>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</si>
  <si>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</si>
  <si>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</si>
  <si>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</si>
  <si>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</si>
  <si>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</si>
  <si>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</si>
  <si>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</si>
  <si>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</si>
  <si>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</si>
  <si>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</si>
  <si>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</si>
  <si>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</si>
  <si>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</si>
  <si>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</si>
  <si>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</si>
  <si>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</si>
  <si>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</si>
  <si>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</si>
  <si>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</si>
  <si>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</si>
  <si>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</si>
  <si>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</si>
  <si>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</si>
  <si>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</si>
  <si>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</si>
  <si>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</si>
  <si>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</si>
  <si>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</si>
  <si>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</si>
  <si>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</si>
  <si>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</si>
  <si>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</si>
  <si>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</si>
  <si>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</si>
  <si>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</si>
  <si>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</si>
  <si>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</si>
  <si>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</si>
  <si>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</si>
  <si>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</si>
  <si>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</si>
  <si>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</si>
  <si>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</si>
  <si>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</si>
  <si>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</si>
  <si>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</si>
  <si>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</si>
  <si>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</si>
  <si>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</si>
  <si>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</si>
  <si>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</si>
  <si>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</si>
  <si>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</si>
  <si>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</si>
  <si>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</si>
  <si>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</si>
  <si>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</si>
  <si>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</si>
  <si>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</si>
  <si>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</si>
  <si>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</si>
  <si>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</si>
  <si>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</si>
  <si>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</si>
  <si>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</si>
  <si>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</si>
  <si>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</si>
  <si>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</si>
  <si>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</si>
  <si>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</si>
  <si>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</si>
  <si>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</si>
  <si>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</si>
  <si>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</si>
  <si>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</si>
  <si>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</si>
  <si>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</si>
  <si>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</si>
  <si>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</si>
  <si>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</si>
  <si>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</si>
  <si>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</si>
  <si>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</si>
  <si>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</si>
  <si>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</si>
  <si>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</si>
  <si>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</si>
  <si>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</si>
  <si>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</si>
  <si>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</si>
  <si>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</si>
  <si>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</si>
  <si>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</si>
  <si>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</si>
  <si>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</si>
  <si>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</si>
  <si>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</si>
  <si>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</si>
  <si>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</si>
  <si>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</si>
  <si>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</si>
  <si>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</si>
  <si>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</si>
  <si>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</si>
  <si>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</si>
  <si>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</si>
  <si>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</si>
  <si>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</si>
  <si>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</si>
  <si>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</si>
  <si>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</si>
  <si>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</si>
  <si>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</si>
  <si>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</si>
  <si>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</si>
  <si>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</si>
  <si>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</si>
  <si>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</si>
  <si>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</si>
  <si>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</si>
  <si>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</si>
  <si>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</si>
  <si>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</si>
  <si>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</si>
  <si>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</si>
  <si>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</si>
  <si>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</si>
  <si>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</si>
  <si>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</si>
  <si>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</si>
  <si>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</si>
  <si>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</si>
  <si>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</si>
  <si>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</si>
  <si>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</si>
  <si>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</si>
  <si>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</si>
  <si>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</si>
  <si>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</si>
  <si>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</si>
  <si>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</si>
  <si>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</si>
  <si>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</si>
  <si>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</si>
  <si>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</si>
  <si>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</si>
  <si>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</si>
  <si>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</si>
  <si>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</si>
  <si>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</si>
  <si>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</si>
  <si>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</si>
  <si>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</si>
  <si>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</si>
  <si>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</si>
  <si>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</si>
  <si>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</si>
  <si>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</si>
  <si>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</si>
  <si>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</si>
  <si>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</si>
  <si>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</si>
  <si>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</si>
  <si>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</si>
  <si>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</si>
  <si>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</si>
  <si>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</si>
  <si>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</si>
  <si>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</si>
  <si>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</si>
  <si>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</si>
  <si>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</si>
  <si>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</si>
  <si>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</si>
  <si>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</si>
  <si>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</si>
  <si>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</si>
  <si>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</si>
  <si>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</si>
  <si>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</si>
  <si>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</si>
  <si>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</si>
  <si>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</si>
  <si>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</si>
  <si>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</si>
  <si>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</si>
  <si>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</si>
  <si>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</si>
  <si>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</si>
  <si>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</si>
  <si>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</si>
  <si>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</si>
  <si>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</si>
  <si>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</si>
  <si>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</si>
  <si>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</si>
  <si>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</si>
  <si>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</si>
  <si>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</si>
  <si>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</si>
  <si>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</si>
  <si>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</si>
  <si>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</si>
  <si>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</si>
  <si>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</si>
  <si>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</si>
  <si>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</si>
  <si>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</si>
  <si>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</si>
  <si>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</si>
  <si>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</si>
  <si>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</si>
  <si>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</si>
  <si>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</si>
  <si>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</si>
  <si>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</si>
  <si>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</si>
  <si>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</si>
  <si>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</si>
  <si>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</si>
  <si>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</si>
  <si>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</si>
  <si>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</si>
  <si>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</si>
  <si>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</si>
  <si>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</si>
  <si>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</si>
  <si>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</si>
  <si>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</si>
  <si>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</si>
  <si>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</si>
  <si>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</si>
  <si>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</si>
  <si>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</si>
  <si>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</si>
  <si>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</si>
  <si>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</si>
  <si>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</si>
  <si>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</si>
  <si>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</si>
  <si>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</si>
  <si>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</si>
  <si>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</si>
  <si>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</si>
  <si>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</si>
  <si>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</si>
  <si>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</si>
  <si>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</si>
  <si>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</si>
  <si>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</si>
  <si>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</si>
  <si>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</si>
  <si>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</si>
  <si>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</si>
  <si>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</si>
  <si>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</si>
  <si>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</si>
  <si>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</si>
  <si>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</si>
  <si>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</si>
  <si>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</si>
  <si>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</si>
  <si>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</si>
  <si>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</si>
  <si>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</si>
  <si>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</si>
  <si>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</si>
  <si>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</si>
  <si>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</si>
  <si>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</si>
  <si>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</si>
  <si>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</si>
  <si>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</si>
  <si>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</si>
  <si>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</si>
  <si>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</si>
  <si>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</si>
  <si>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</si>
  <si>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</si>
  <si>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</si>
  <si>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</si>
  <si>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</si>
  <si>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</si>
  <si>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</si>
  <si>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</si>
  <si>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</si>
  <si>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</si>
  <si>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</si>
  <si>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</si>
  <si>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</si>
  <si>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</si>
  <si>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</si>
  <si>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</si>
  <si>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</si>
  <si>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</si>
  <si>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</si>
  <si>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</si>
  <si>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</si>
  <si>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</si>
  <si>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</si>
  <si>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</si>
  <si>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</si>
  <si>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</si>
  <si>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</si>
  <si>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</si>
  <si>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</si>
  <si>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</si>
  <si>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</si>
  <si>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</si>
  <si>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</si>
  <si>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</si>
  <si>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</si>
  <si>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</si>
  <si>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</si>
  <si>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</si>
  <si>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</si>
  <si>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</si>
  <si>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</si>
  <si>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</si>
  <si>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</si>
  <si>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</si>
  <si>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</si>
  <si>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</si>
  <si>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</si>
  <si>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</si>
  <si>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</si>
  <si>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</si>
  <si>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</si>
  <si>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</si>
  <si>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</si>
  <si>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</si>
  <si>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</si>
  <si>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</si>
  <si>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</si>
  <si>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</si>
  <si>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</si>
  <si>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</si>
  <si>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</si>
  <si>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</si>
  <si>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</si>
  <si>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</si>
  <si>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</si>
  <si>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</si>
  <si>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</si>
  <si>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</si>
  <si>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</si>
  <si>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</si>
  <si>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</si>
  <si>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</si>
  <si>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</si>
  <si>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</si>
  <si>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</si>
  <si>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</si>
  <si>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</si>
  <si>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</si>
  <si>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</si>
  <si>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</si>
  <si>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</si>
  <si>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</si>
  <si>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</si>
  <si>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</si>
  <si>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</si>
  <si>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</si>
  <si>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</si>
  <si>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</si>
  <si>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</si>
  <si>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</si>
  <si>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</si>
  <si>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</si>
  <si>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</si>
  <si>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</si>
  <si>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</si>
  <si>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</si>
  <si>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</si>
  <si>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</si>
  <si>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</si>
  <si>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</si>
  <si>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</si>
  <si>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</si>
  <si>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</si>
  <si>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</si>
  <si>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</si>
  <si>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</si>
  <si>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</si>
  <si>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</si>
  <si>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</si>
  <si>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</si>
  <si>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</si>
  <si>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</si>
  <si>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</si>
  <si>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</si>
  <si>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</si>
  <si>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</si>
  <si>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</si>
  <si>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</si>
  <si>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</si>
  <si>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</si>
  <si>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</si>
  <si>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</si>
  <si>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</si>
  <si>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</si>
  <si>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</si>
  <si>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</si>
  <si>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</si>
  <si>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</si>
  <si>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</si>
  <si>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</si>
  <si>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</si>
  <si>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</si>
  <si>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</si>
  <si>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</si>
  <si>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</si>
  <si>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</si>
  <si>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</si>
  <si>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</si>
  <si>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</si>
  <si>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</si>
  <si>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</si>
  <si>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</si>
  <si>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</si>
  <si>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</si>
  <si>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</si>
  <si>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</si>
  <si>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</si>
  <si>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</si>
  <si>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</si>
  <si>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</si>
  <si>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</si>
  <si>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</si>
  <si>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</si>
  <si>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</si>
  <si>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</si>
  <si>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</si>
  <si>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</si>
  <si>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</si>
  <si>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</si>
  <si>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</si>
  <si>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</si>
  <si>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</si>
  <si>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</si>
  <si>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</si>
  <si>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</si>
  <si>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</si>
  <si>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</si>
  <si>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</si>
  <si>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</si>
  <si>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</si>
  <si>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</si>
  <si>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</si>
  <si>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</si>
  <si>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</si>
  <si>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</si>
  <si>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</si>
  <si>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</si>
  <si>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</si>
  <si>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</si>
  <si>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</si>
  <si>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</si>
  <si>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</si>
  <si>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</si>
  <si>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</si>
  <si>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</si>
  <si>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</si>
  <si>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</si>
  <si>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</si>
  <si>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</si>
  <si>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</si>
  <si>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</si>
  <si>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</si>
  <si>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</si>
  <si>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</si>
  <si>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</si>
  <si>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</si>
  <si>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</si>
  <si>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</si>
  <si>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</si>
  <si>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</si>
  <si>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</si>
  <si>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</si>
  <si>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</si>
  <si>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</si>
  <si>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</si>
  <si>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</si>
  <si>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</si>
  <si>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</si>
  <si>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</si>
  <si>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</si>
  <si>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</si>
  <si>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</si>
  <si>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</si>
  <si>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</si>
  <si>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</si>
  <si>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</si>
  <si>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</si>
  <si>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</si>
  <si>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</si>
  <si>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</si>
  <si>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</si>
  <si>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</si>
  <si>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</si>
  <si>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</si>
  <si>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</si>
  <si>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</si>
  <si>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</si>
  <si>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</si>
  <si>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</si>
  <si>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</si>
  <si>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</si>
  <si>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</si>
  <si>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</si>
  <si>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</si>
  <si>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</si>
  <si>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</si>
  <si>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</si>
  <si>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</si>
  <si>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</si>
  <si>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</si>
  <si>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</si>
  <si>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</si>
  <si>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</si>
  <si>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</si>
  <si>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</si>
  <si>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</si>
  <si>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</si>
  <si>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</si>
  <si>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</si>
  <si>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</si>
  <si>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</si>
  <si>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</si>
  <si>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</si>
  <si>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</si>
  <si>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</si>
  <si>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</si>
  <si>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</si>
  <si>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</si>
  <si>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</si>
  <si>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</si>
  <si>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</si>
  <si>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</si>
  <si>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</si>
  <si>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</si>
  <si>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</si>
  <si>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</si>
  <si>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</si>
  <si>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</si>
  <si>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</si>
  <si>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</si>
  <si>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</si>
  <si>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</si>
  <si>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</si>
  <si>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</si>
  <si>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</si>
  <si>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</si>
  <si>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</si>
  <si>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</si>
  <si>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</si>
  <si>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</si>
  <si>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</si>
  <si>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</si>
  <si>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</si>
  <si>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</si>
  <si>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</si>
  <si>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</si>
  <si>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</si>
  <si>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</si>
  <si>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</si>
  <si>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</si>
  <si>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</si>
  <si>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</si>
  <si>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</si>
  <si>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</si>
  <si>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</si>
  <si>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</si>
  <si>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</si>
  <si>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</si>
  <si>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</si>
  <si>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</si>
  <si>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</si>
  <si>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</si>
  <si>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</si>
  <si>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</si>
  <si>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</si>
  <si>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</si>
  <si>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</si>
  <si>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</si>
  <si>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</si>
  <si>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</si>
  <si>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</si>
  <si>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</si>
  <si>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</si>
  <si>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</si>
  <si>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</si>
  <si>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</si>
  <si>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</si>
  <si>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</si>
  <si>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</si>
  <si>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</si>
  <si>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</si>
  <si>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</si>
  <si>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</si>
  <si>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</si>
  <si>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</si>
  <si>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</si>
  <si>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</si>
  <si>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</si>
  <si>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</si>
  <si>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</si>
  <si>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</si>
  <si>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</si>
  <si>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</si>
  <si>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</si>
  <si>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</si>
  <si>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</si>
  <si>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</si>
  <si>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</si>
  <si>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</si>
  <si>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</si>
  <si>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</si>
  <si>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</si>
  <si>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</si>
  <si>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</si>
  <si>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</si>
  <si>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</si>
  <si>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</si>
  <si>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</si>
  <si>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</si>
  <si>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</si>
  <si>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</si>
  <si>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</si>
  <si>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</si>
  <si>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</si>
  <si>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</si>
  <si>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</si>
  <si>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</si>
  <si>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</si>
  <si>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</si>
  <si>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</si>
  <si>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</si>
  <si>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</si>
  <si>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</si>
  <si>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</si>
  <si>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</si>
  <si>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</si>
  <si>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</si>
  <si>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</si>
  <si>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</si>
  <si>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</si>
  <si>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</si>
  <si>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</si>
  <si>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</si>
  <si>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</si>
  <si>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</si>
  <si>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</si>
  <si>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</si>
  <si>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</si>
  <si>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</si>
  <si>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</si>
  <si>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</si>
  <si>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</si>
  <si>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</si>
  <si>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</si>
  <si>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</si>
  <si>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</si>
  <si>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</si>
  <si>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</si>
  <si>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</si>
  <si>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</si>
  <si>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</si>
  <si>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</si>
  <si>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</si>
  <si>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</si>
  <si>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</si>
  <si>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</si>
  <si>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</si>
  <si>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</si>
  <si>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</si>
  <si>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</si>
  <si>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</si>
  <si>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</si>
  <si>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</si>
  <si>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</si>
  <si>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</si>
  <si>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</si>
  <si>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</si>
  <si>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</si>
  <si>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</si>
  <si>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</si>
  <si>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</si>
  <si>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</si>
  <si>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</si>
  <si>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</si>
  <si>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</si>
  <si>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</si>
  <si>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</si>
  <si>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</si>
  <si>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</si>
  <si>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</si>
  <si>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</si>
  <si>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</si>
  <si>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</si>
  <si>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</si>
  <si>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</si>
  <si>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</si>
  <si>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</si>
  <si>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</si>
  <si>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</si>
  <si>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</si>
  <si>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</si>
  <si>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</si>
  <si>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</si>
  <si>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</si>
  <si>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</si>
  <si>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</si>
  <si>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</si>
  <si>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</si>
  <si>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</si>
  <si>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</si>
  <si>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</si>
  <si>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</si>
  <si>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</si>
  <si>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</si>
  <si>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</si>
  <si>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</si>
  <si>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</si>
  <si>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</si>
  <si>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</si>
  <si>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</si>
  <si>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</si>
  <si>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</si>
  <si>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</si>
  <si>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</si>
  <si>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</si>
  <si>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</si>
  <si>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</si>
  <si>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</si>
  <si>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</si>
  <si>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</si>
  <si>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</si>
  <si>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</si>
  <si>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</si>
  <si>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</si>
  <si>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</si>
  <si>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</si>
  <si>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</si>
  <si>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</si>
  <si>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</si>
  <si>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</si>
  <si>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</si>
  <si>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</si>
  <si>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</si>
  <si>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</si>
  <si>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</si>
  <si>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</si>
  <si>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</si>
  <si>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</si>
  <si>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</si>
  <si>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</si>
  <si>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</si>
  <si>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</si>
  <si>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</si>
  <si>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</si>
  <si>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</si>
  <si>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</si>
  <si>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</si>
  <si>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</si>
  <si>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</si>
  <si>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</si>
  <si>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</si>
  <si>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</si>
  <si>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</si>
  <si>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</si>
  <si>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</si>
  <si>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</si>
  <si>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</si>
  <si>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</si>
  <si>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</si>
  <si>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</si>
  <si>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</si>
  <si>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</si>
  <si>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</si>
  <si>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</si>
  <si>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</si>
  <si>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</si>
  <si>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</si>
  <si>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</si>
  <si>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</si>
  <si>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</si>
  <si>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</si>
  <si>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</si>
  <si>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</si>
  <si>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</si>
  <si>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</si>
  <si>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</si>
  <si>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</si>
  <si>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</si>
  <si>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</si>
  <si>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</si>
  <si>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</si>
  <si>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</si>
  <si>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</si>
  <si>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</si>
  <si>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</si>
  <si>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</si>
  <si>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</si>
  <si>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</si>
  <si>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</si>
  <si>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</si>
  <si>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</si>
  <si>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</si>
  <si>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</si>
  <si>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</si>
  <si>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</si>
  <si>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</si>
  <si>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</si>
  <si>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</si>
  <si>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</si>
  <si>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</si>
  <si>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</si>
  <si>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</si>
  <si>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</si>
  <si>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</si>
  <si>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</si>
  <si>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</si>
  <si>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</si>
  <si>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</si>
  <si>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</si>
  <si>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</si>
  <si>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</si>
  <si>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</si>
  <si>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</si>
  <si>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</si>
  <si>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</si>
  <si>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</si>
  <si>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</si>
  <si>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</si>
  <si>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</si>
  <si>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</si>
  <si>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</si>
  <si>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</si>
  <si>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</si>
  <si>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</si>
  <si>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</si>
  <si>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</si>
  <si>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</si>
  <si>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</si>
  <si>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</si>
  <si>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</si>
  <si>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</si>
  <si>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</si>
  <si>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</si>
  <si>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</si>
  <si>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</si>
  <si>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</si>
  <si>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</si>
  <si>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</si>
  <si>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</si>
  <si>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</si>
  <si>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</si>
  <si>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</si>
  <si>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</si>
  <si>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</si>
  <si>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</si>
  <si>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</si>
  <si>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</si>
  <si>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</si>
  <si>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</si>
  <si>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</si>
  <si>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</si>
  <si>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</si>
  <si>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</si>
  <si>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</si>
  <si>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</si>
  <si>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</si>
  <si>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</si>
  <si>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</si>
  <si>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</si>
  <si>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</si>
  <si>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</si>
  <si>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</si>
  <si>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</si>
  <si>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</si>
  <si>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</si>
  <si>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</si>
  <si>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</si>
  <si>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</si>
  <si>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</si>
  <si>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</si>
  <si>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</si>
  <si>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</si>
  <si>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</si>
  <si>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</si>
  <si>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</si>
  <si>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</si>
  <si>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</si>
  <si>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</si>
  <si>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</si>
  <si>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</si>
  <si>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</si>
  <si>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</si>
  <si>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</si>
  <si>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</si>
  <si>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</si>
  <si>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</si>
  <si>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</si>
  <si>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</si>
  <si>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</si>
  <si>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</si>
  <si>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</si>
  <si>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</si>
  <si>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</si>
  <si>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</si>
  <si>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</si>
  <si>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</si>
  <si>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</si>
  <si>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</si>
  <si>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</si>
  <si>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</si>
  <si>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</si>
  <si>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</si>
  <si>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</si>
  <si>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</si>
  <si>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</si>
  <si>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</si>
  <si>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</si>
  <si>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</si>
  <si>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</si>
  <si>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</si>
  <si>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</si>
  <si>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</si>
  <si>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</si>
  <si>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</si>
  <si>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</si>
  <si>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</si>
  <si>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</si>
  <si>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</si>
  <si>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</si>
  <si>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</si>
  <si>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</si>
  <si>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</si>
  <si>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</si>
  <si>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</si>
  <si>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</si>
  <si>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</si>
  <si>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</si>
  <si>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</si>
  <si>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</si>
  <si>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</si>
  <si>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</si>
  <si>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</si>
  <si>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</si>
  <si>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</si>
  <si>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</si>
  <si>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</si>
  <si>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</si>
  <si>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</si>
  <si>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</si>
  <si>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</si>
  <si>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</si>
  <si>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</si>
  <si>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</si>
  <si>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</si>
  <si>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</si>
  <si>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</si>
  <si>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</si>
  <si>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</si>
  <si>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</si>
  <si>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</si>
  <si>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</si>
  <si>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</si>
  <si>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</si>
  <si>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</si>
  <si>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</si>
  <si>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</si>
  <si>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</si>
  <si>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</si>
  <si>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</si>
  <si>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</si>
  <si>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</si>
  <si>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</si>
  <si>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</si>
  <si>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</si>
  <si>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</si>
  <si>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</si>
  <si>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</si>
  <si>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</si>
  <si>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</si>
  <si>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</si>
  <si>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</si>
  <si>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</si>
  <si>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</si>
  <si>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</si>
  <si>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</si>
  <si>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</si>
  <si>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</si>
  <si>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</si>
  <si>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</si>
  <si>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</si>
  <si>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</si>
  <si>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</si>
  <si>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</si>
  <si>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</si>
  <si>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</si>
  <si>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</si>
  <si>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</si>
  <si>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</si>
  <si>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</si>
  <si>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</si>
  <si>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</si>
  <si>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</si>
  <si>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</si>
  <si>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</si>
  <si>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</si>
  <si>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</si>
  <si>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</si>
  <si>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</si>
  <si>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</si>
  <si>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</si>
  <si>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</si>
  <si>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</si>
  <si>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</si>
  <si>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</si>
  <si>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</si>
  <si>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</si>
  <si>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</si>
  <si>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</si>
  <si>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</si>
  <si>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</si>
  <si>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</si>
  <si>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</si>
  <si>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</si>
  <si>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</si>
  <si>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</si>
  <si>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</si>
  <si>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</si>
  <si>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</si>
  <si>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</si>
  <si>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</si>
  <si>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</si>
  <si>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</si>
  <si>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</si>
  <si>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</si>
  <si>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</si>
  <si>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</si>
  <si>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</si>
  <si>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</si>
  <si>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</si>
  <si>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</si>
  <si>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</si>
  <si>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</si>
  <si>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</si>
  <si>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</si>
  <si>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</si>
  <si>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</si>
  <si>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</si>
  <si>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</si>
  <si>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</si>
  <si>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</si>
  <si>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</si>
  <si>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</si>
  <si>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</si>
  <si>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</si>
  <si>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</si>
  <si>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</si>
  <si>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</si>
  <si>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</si>
  <si>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</si>
  <si>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</si>
  <si>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</si>
  <si>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</si>
  <si>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</si>
  <si>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</si>
  <si>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</si>
  <si>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</si>
  <si>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</si>
  <si>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</si>
  <si>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</si>
  <si>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</si>
  <si>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</si>
  <si>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</si>
  <si>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</si>
  <si>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</si>
  <si>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</si>
  <si>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</si>
  <si>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</si>
  <si>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</si>
  <si>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</si>
  <si>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</si>
  <si>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</si>
  <si>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</si>
  <si>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</si>
  <si>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</si>
  <si>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</si>
  <si>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</si>
  <si>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</si>
  <si>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</si>
  <si>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</si>
  <si>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</si>
  <si>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</si>
  <si>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</si>
  <si>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</si>
  <si>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</si>
  <si>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</si>
  <si>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</si>
  <si>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</si>
  <si>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</si>
  <si>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</si>
  <si>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</si>
  <si>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</si>
  <si>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</si>
  <si>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</si>
  <si>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</si>
  <si>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</si>
  <si>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</si>
  <si>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</si>
  <si>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</si>
  <si>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</si>
  <si>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</si>
  <si>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</si>
  <si>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</si>
  <si>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</si>
  <si>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</si>
  <si>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</si>
  <si>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</si>
  <si>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</si>
  <si>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</si>
  <si>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</si>
  <si>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</si>
  <si>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</si>
  <si>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</si>
  <si>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</si>
  <si>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</si>
  <si>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</si>
  <si>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</si>
  <si>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</si>
  <si>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</si>
  <si>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</si>
  <si>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</si>
  <si>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</si>
  <si>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</si>
  <si>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</si>
  <si>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</si>
  <si>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</si>
  <si>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</si>
  <si>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</si>
  <si>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</si>
  <si>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</si>
  <si>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</si>
  <si>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</si>
  <si>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</si>
  <si>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</si>
  <si>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</si>
  <si>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</si>
  <si>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</si>
  <si>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</si>
  <si>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</si>
  <si>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</si>
  <si>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</si>
  <si>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</si>
  <si>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</si>
  <si>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</si>
  <si>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</si>
  <si>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</si>
  <si>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</si>
  <si>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</si>
  <si>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</si>
  <si>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</si>
  <si>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</si>
  <si>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</si>
  <si>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</si>
  <si>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</si>
  <si>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</si>
  <si>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</si>
  <si>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</si>
  <si>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</si>
  <si>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</si>
  <si>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</si>
  <si>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</si>
  <si>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</si>
  <si>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</si>
  <si>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</si>
  <si>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</si>
  <si>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</si>
  <si>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</si>
  <si>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</si>
  <si>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</si>
  <si>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</si>
  <si>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</si>
  <si>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</si>
  <si>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</si>
  <si>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</si>
  <si>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</si>
  <si>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</si>
  <si>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</si>
  <si>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</si>
  <si>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</si>
  <si>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</si>
  <si>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</si>
  <si>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</si>
  <si>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</si>
  <si>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</si>
  <si>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</si>
  <si>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</si>
  <si>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</si>
  <si>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</si>
  <si>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</si>
  <si>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</si>
  <si>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</si>
  <si>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</si>
  <si>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</si>
  <si>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</si>
  <si>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</si>
  <si>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</si>
  <si>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</si>
  <si>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</si>
  <si>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</si>
  <si>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</si>
  <si>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</si>
  <si>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</si>
  <si>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</si>
  <si>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</si>
  <si>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</si>
  <si>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</si>
  <si>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</si>
  <si>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</si>
  <si>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</si>
  <si>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</si>
  <si>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</si>
  <si>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</si>
  <si>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</si>
  <si>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</si>
  <si>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</si>
  <si>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</si>
  <si>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</si>
  <si>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</si>
  <si>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</si>
  <si>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</si>
  <si>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</si>
  <si>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</si>
  <si>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</si>
  <si>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</si>
  <si>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</si>
  <si>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</si>
  <si>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</si>
  <si>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</si>
  <si>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</si>
  <si>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</si>
  <si>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</si>
  <si>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</si>
  <si>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</si>
  <si>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</si>
  <si>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</si>
  <si>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</si>
  <si>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</si>
  <si>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</si>
  <si>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</si>
  <si>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</si>
  <si>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</si>
  <si>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</si>
  <si>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</si>
  <si>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</si>
  <si>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</si>
  <si>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</si>
  <si>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</si>
  <si>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</si>
  <si>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</si>
  <si>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</si>
  <si>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</si>
  <si>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</si>
  <si>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</si>
  <si>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</si>
  <si>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</si>
  <si>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</si>
  <si>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</si>
  <si>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</si>
  <si>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</si>
  <si>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</si>
  <si>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</si>
  <si>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</si>
  <si>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</si>
  <si>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</si>
  <si>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</si>
  <si>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</si>
  <si>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</si>
  <si>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</si>
  <si>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</si>
  <si>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</si>
  <si>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</si>
  <si>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</si>
  <si>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</si>
  <si>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</si>
  <si>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</si>
  <si>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</si>
  <si>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</si>
  <si>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</si>
  <si>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</si>
  <si>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</si>
  <si>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</si>
  <si>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</si>
  <si>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</si>
  <si>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</si>
  <si>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</si>
  <si>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</si>
  <si>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</si>
  <si>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</si>
  <si>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</si>
  <si>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</si>
  <si>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</si>
  <si>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</si>
  <si>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</si>
  <si>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</si>
  <si>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</si>
  <si>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</si>
  <si>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</si>
  <si>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</si>
  <si>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</si>
  <si>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</si>
  <si>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</si>
  <si>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</si>
  <si>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</si>
  <si>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</si>
  <si>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</si>
  <si>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</si>
  <si>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</si>
  <si>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</si>
  <si>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</si>
  <si>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</si>
  <si>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</si>
  <si>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</si>
  <si>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</si>
  <si>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</si>
  <si>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</si>
  <si>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</si>
  <si>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</si>
  <si>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</si>
  <si>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</si>
  <si>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</si>
  <si>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</si>
  <si>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</si>
  <si>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</si>
  <si>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</si>
  <si>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</si>
  <si>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</si>
  <si>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</si>
  <si>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</si>
  <si>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</si>
  <si>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</si>
  <si>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</si>
  <si>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</si>
  <si>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</si>
  <si>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</si>
  <si>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</si>
  <si>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</si>
  <si>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</si>
  <si>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</si>
  <si>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</si>
  <si>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</si>
  <si>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</si>
  <si>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</si>
  <si>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</si>
  <si>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</si>
  <si>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</si>
  <si>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</si>
  <si>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</si>
  <si>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</si>
  <si>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</si>
  <si>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</si>
  <si>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</si>
  <si>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</si>
  <si>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</si>
  <si>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</si>
  <si>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</si>
  <si>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</si>
  <si>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</si>
  <si>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</si>
  <si>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</si>
  <si>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</si>
  <si>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</si>
  <si>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</si>
  <si>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</si>
  <si>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</si>
  <si>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</si>
  <si>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</si>
  <si>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</si>
  <si>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</si>
  <si>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</si>
  <si>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</si>
  <si>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</si>
  <si>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</si>
  <si>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</si>
  <si>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</si>
  <si>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</si>
  <si>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</si>
  <si>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</si>
  <si>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</si>
  <si>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</si>
  <si>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</si>
  <si>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</si>
  <si>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</si>
  <si>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</si>
  <si>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</si>
  <si>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</si>
  <si>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</si>
  <si>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</si>
  <si>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</si>
  <si>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</si>
  <si>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</si>
  <si>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</si>
  <si>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</si>
  <si>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</si>
  <si>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</si>
  <si>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</si>
  <si>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</si>
  <si>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</si>
  <si>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</si>
  <si>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</si>
  <si>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</si>
  <si>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</si>
  <si>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</si>
  <si>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</si>
  <si>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</si>
  <si>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</si>
  <si>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</si>
  <si>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</si>
  <si>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</si>
  <si>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</si>
  <si>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</si>
  <si>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</si>
  <si>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</si>
  <si>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</si>
  <si>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</si>
  <si>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</si>
  <si>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</si>
  <si>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</si>
  <si>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</si>
  <si>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</si>
  <si>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</si>
  <si>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</si>
  <si>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</si>
  <si>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</si>
  <si>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</si>
  <si>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</si>
  <si>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</si>
  <si>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</si>
  <si>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</si>
  <si>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</si>
  <si>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</si>
  <si>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</si>
  <si>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</si>
  <si>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</si>
  <si>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</si>
  <si>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</si>
  <si>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</si>
  <si>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</si>
  <si>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</si>
  <si>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</si>
  <si>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</si>
  <si>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</si>
  <si>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</si>
  <si>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</si>
  <si>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</si>
  <si>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</si>
  <si>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</si>
  <si>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</si>
  <si>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</si>
  <si>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</si>
  <si>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</si>
  <si>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</si>
  <si>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</si>
  <si>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</si>
  <si>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</si>
  <si>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</si>
  <si>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</si>
  <si>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</si>
  <si>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</si>
  <si>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</si>
  <si>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</si>
  <si>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</si>
  <si>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</si>
  <si>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</si>
  <si>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</si>
  <si>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</si>
  <si>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</si>
  <si>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</si>
  <si>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</si>
  <si>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</si>
  <si>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</si>
  <si>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</si>
  <si>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</si>
  <si>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</si>
  <si>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</si>
  <si>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</si>
  <si>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</si>
  <si>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</si>
  <si>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</si>
  <si>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</si>
  <si>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</si>
  <si>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</si>
  <si>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</si>
  <si>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</si>
  <si>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</si>
  <si>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</si>
  <si>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</si>
  <si>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</si>
  <si>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</si>
  <si>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</si>
  <si>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</si>
  <si>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</si>
  <si>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</si>
  <si>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</si>
  <si>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</si>
  <si>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</si>
  <si>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</si>
  <si>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</si>
  <si>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</si>
  <si>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</si>
  <si>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</si>
  <si>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</si>
  <si>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</si>
  <si>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</si>
  <si>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</si>
  <si>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</si>
  <si>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</si>
  <si>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</si>
  <si>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</si>
  <si>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</si>
  <si>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</si>
  <si>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</si>
  <si>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</si>
  <si>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</si>
  <si>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</si>
  <si>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</si>
  <si>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</si>
  <si>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</si>
  <si>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</si>
  <si>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</si>
  <si>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</si>
  <si>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</si>
  <si>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</si>
  <si>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</si>
  <si>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</si>
  <si>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</si>
  <si>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</si>
  <si>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</si>
  <si>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</si>
  <si>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</si>
  <si>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</si>
  <si>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</si>
  <si>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</si>
  <si>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</si>
  <si>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</si>
  <si>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</si>
  <si>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</si>
  <si>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</si>
  <si>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</si>
  <si>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</si>
  <si>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</si>
  <si>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</si>
  <si>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</si>
  <si>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</si>
  <si>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</si>
  <si>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</si>
  <si>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</si>
  <si>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</si>
  <si>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</si>
  <si>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</si>
  <si>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</si>
  <si>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</si>
  <si>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</si>
  <si>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</si>
  <si>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</si>
  <si>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</si>
  <si>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</si>
  <si>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</si>
  <si>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</si>
  <si>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</si>
  <si>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</si>
  <si>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</si>
  <si>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</si>
  <si>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</si>
  <si>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</si>
  <si>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</si>
  <si>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</si>
  <si>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</si>
  <si>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</si>
  <si>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</si>
  <si>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</si>
  <si>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</si>
  <si>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</si>
  <si>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</si>
  <si>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</si>
  <si>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</si>
  <si>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</si>
  <si>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</si>
  <si>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</si>
  <si>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</si>
  <si>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</si>
  <si>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</si>
  <si>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</si>
  <si>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</si>
  <si>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</si>
  <si>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</si>
  <si>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</si>
  <si>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</si>
  <si>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</si>
  <si>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</si>
  <si>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</si>
  <si>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</si>
  <si>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</si>
  <si>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</si>
  <si>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</si>
  <si>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</si>
  <si>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</si>
  <si>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</si>
  <si>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</si>
  <si>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</si>
  <si>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</si>
  <si>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</si>
  <si>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</si>
  <si>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</si>
  <si>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</si>
  <si>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</si>
  <si>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</si>
  <si>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</si>
  <si>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</si>
  <si>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</si>
  <si>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</si>
  <si>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</si>
  <si>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</si>
  <si>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</si>
  <si>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</si>
  <si>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</si>
  <si>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</si>
  <si>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</si>
  <si>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</si>
  <si>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</si>
  <si>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</si>
  <si>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</si>
  <si>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</si>
  <si>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</si>
  <si>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</si>
  <si>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</si>
  <si>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</si>
  <si>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</si>
  <si>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</si>
  <si>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</si>
  <si>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</si>
  <si>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</si>
  <si>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</si>
  <si>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</si>
  <si>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</si>
  <si>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</si>
  <si>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</si>
  <si>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</si>
  <si>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</si>
  <si>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</si>
  <si>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</si>
  <si>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</si>
  <si>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</si>
  <si>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</si>
  <si>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</si>
  <si>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</si>
  <si>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</si>
  <si>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</si>
  <si>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</si>
  <si>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</si>
  <si>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</si>
  <si>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</si>
  <si>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</si>
  <si>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</si>
  <si>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</si>
  <si>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</si>
  <si>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</si>
  <si>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</si>
  <si>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</si>
  <si>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</si>
  <si>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</si>
  <si>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</si>
  <si>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</si>
  <si>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</si>
  <si>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</si>
  <si>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</si>
  <si>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</si>
  <si>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</si>
  <si>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</si>
  <si>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</si>
  <si>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</si>
  <si>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</si>
  <si>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</si>
  <si>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</si>
  <si>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</si>
  <si>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</si>
  <si>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</si>
  <si>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</si>
  <si>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</si>
  <si>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</si>
  <si>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</si>
  <si>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</si>
  <si>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</si>
  <si>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</si>
  <si>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</si>
  <si>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</si>
  <si>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</si>
  <si>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</si>
  <si>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</si>
  <si>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</si>
  <si>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</si>
  <si>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</si>
  <si>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</si>
  <si>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</si>
  <si>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</si>
  <si>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</si>
  <si>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</si>
  <si>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</si>
  <si>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</si>
  <si>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</si>
  <si>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</si>
  <si>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</si>
  <si>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</si>
  <si>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</si>
  <si>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</si>
  <si>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</si>
  <si>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</si>
  <si>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</si>
  <si>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</si>
  <si>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</si>
  <si>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</si>
  <si>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</si>
  <si>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</si>
  <si>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</si>
  <si>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</si>
  <si>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</si>
  <si>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</si>
  <si>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</si>
  <si>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</si>
  <si>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</si>
  <si>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</si>
  <si>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</si>
  <si>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</si>
  <si>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</si>
  <si>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</si>
  <si>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</si>
  <si>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</si>
  <si>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</si>
  <si>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</si>
  <si>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</si>
  <si>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</si>
  <si>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</si>
  <si>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</si>
  <si>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</si>
  <si>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</si>
  <si>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</si>
  <si>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</si>
  <si>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</si>
  <si>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</si>
  <si>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</si>
  <si>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</si>
  <si>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</si>
  <si>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</si>
  <si>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</si>
  <si>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</si>
  <si>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</si>
  <si>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</si>
  <si>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</si>
  <si>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</si>
  <si>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</si>
  <si>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</si>
  <si>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</si>
  <si>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</si>
  <si>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</si>
  <si>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</si>
  <si>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</si>
  <si>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</si>
  <si>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</si>
  <si>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</si>
  <si>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</si>
  <si>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</si>
  <si>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</si>
  <si>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</si>
  <si>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</si>
  <si>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</si>
  <si>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</si>
  <si>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</si>
  <si>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</si>
  <si>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</si>
  <si>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</si>
  <si>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</si>
  <si>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</si>
  <si>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</si>
  <si>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</si>
  <si>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</si>
  <si>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</si>
  <si>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</si>
  <si>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</si>
  <si>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</si>
  <si>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</si>
  <si>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</si>
  <si>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</si>
  <si>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</si>
  <si>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</si>
  <si>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</si>
  <si>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</si>
  <si>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</si>
  <si>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</si>
  <si>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</si>
  <si>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</si>
  <si>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</si>
  <si>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</si>
  <si>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</si>
  <si>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</si>
  <si>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</si>
  <si>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</si>
  <si>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</si>
  <si>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</si>
  <si>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</si>
  <si>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</si>
  <si>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</si>
  <si>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</si>
  <si>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</si>
  <si>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</si>
  <si>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</si>
  <si>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</si>
  <si>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</si>
  <si>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</si>
  <si>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</si>
  <si>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</si>
  <si>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</si>
  <si>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</si>
  <si>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</si>
  <si>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</si>
  <si>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</si>
  <si>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</si>
  <si>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</si>
  <si>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</si>
  <si>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</si>
  <si>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</si>
  <si>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</si>
  <si>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</si>
  <si>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</si>
  <si>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</si>
  <si>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</si>
  <si>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</si>
  <si>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</si>
  <si>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</si>
  <si>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</si>
  <si>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</si>
  <si>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</si>
  <si>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</si>
  <si>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</si>
  <si>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</si>
  <si>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</si>
  <si>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</si>
  <si>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</si>
  <si>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</si>
  <si>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</si>
  <si>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</si>
  <si>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</si>
  <si>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</si>
  <si>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</si>
  <si>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</si>
  <si>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</si>
  <si>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</si>
  <si>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</si>
  <si>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</si>
  <si>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</si>
  <si>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</si>
  <si>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</si>
  <si>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</si>
  <si>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</si>
  <si>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</si>
  <si>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</si>
  <si>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</si>
  <si>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</si>
  <si>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</si>
  <si>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</si>
  <si>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</si>
  <si>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</si>
  <si>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</si>
  <si>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</si>
  <si>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</si>
  <si>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</si>
  <si>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</si>
  <si>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</si>
  <si>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</si>
  <si>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</si>
  <si>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</si>
  <si>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</si>
  <si>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</si>
  <si>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</si>
  <si>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</si>
  <si>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</si>
  <si>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</si>
  <si>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</si>
  <si>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</si>
  <si>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</si>
  <si>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</si>
  <si>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</si>
  <si>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</si>
  <si>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</si>
  <si>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</si>
  <si>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</si>
  <si>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</si>
  <si>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</si>
  <si>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</si>
  <si>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</si>
  <si>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</si>
  <si>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</si>
  <si>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</si>
  <si>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</si>
  <si>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</si>
  <si>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</si>
  <si>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</si>
  <si>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</si>
  <si>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</si>
  <si>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</si>
  <si>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</si>
  <si>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</si>
  <si>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</si>
  <si>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</si>
  <si>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</si>
  <si>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</si>
  <si>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</si>
  <si>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</si>
  <si>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</si>
  <si>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</si>
  <si>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</si>
  <si>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</si>
  <si>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</si>
  <si>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</si>
  <si>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</si>
  <si>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</si>
  <si>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</si>
  <si>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</si>
  <si>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</si>
  <si>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</si>
  <si>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</si>
  <si>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</si>
  <si>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</si>
  <si>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</si>
  <si>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</si>
  <si>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</si>
  <si>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</si>
  <si>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</si>
  <si>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</si>
  <si>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</si>
  <si>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</si>
  <si>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</si>
  <si>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</si>
  <si>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</si>
  <si>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</si>
  <si>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</si>
  <si>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</si>
  <si>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</si>
  <si>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</si>
  <si>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</si>
  <si>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</si>
  <si>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</si>
  <si>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</si>
  <si>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</si>
  <si>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</si>
  <si>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</si>
  <si>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</si>
  <si>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</si>
  <si>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</si>
  <si>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</si>
  <si>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</si>
  <si>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</si>
  <si>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</si>
  <si>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</si>
  <si>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</si>
  <si>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</si>
  <si>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</si>
  <si>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</si>
  <si>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</si>
  <si>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</si>
  <si>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</si>
  <si>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</si>
  <si>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</si>
  <si>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</si>
  <si>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</si>
  <si>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</si>
  <si>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</si>
  <si>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</si>
  <si>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</si>
  <si>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</si>
  <si>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</si>
  <si>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</si>
  <si>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</si>
  <si>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</si>
  <si>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</si>
  <si>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</si>
  <si>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</si>
  <si>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</si>
  <si>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</si>
  <si>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</si>
  <si>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</si>
  <si>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</si>
  <si>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</si>
  <si>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</si>
  <si>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</si>
  <si>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</si>
  <si>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</si>
  <si>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</si>
  <si>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</si>
  <si>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</si>
  <si>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</si>
  <si>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</si>
  <si>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</si>
  <si>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</si>
  <si>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</si>
  <si>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</si>
  <si>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</si>
  <si>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</si>
  <si>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</si>
  <si>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</si>
  <si>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</si>
  <si>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</si>
  <si>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</si>
  <si>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</si>
  <si>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</si>
  <si>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</si>
  <si>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</si>
  <si>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</si>
  <si>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</si>
  <si>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</si>
  <si>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</si>
  <si>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</si>
  <si>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</si>
  <si>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</si>
  <si>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</si>
  <si>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</si>
  <si>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</si>
  <si>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</si>
  <si>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</si>
  <si>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</si>
  <si>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</si>
  <si>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</si>
  <si>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</si>
  <si>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</si>
  <si>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</si>
  <si>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</si>
  <si>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</si>
  <si>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</si>
  <si>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</si>
  <si>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</si>
  <si>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</si>
  <si>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</si>
  <si>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</si>
  <si>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</si>
  <si>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</si>
  <si>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</si>
  <si>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</si>
  <si>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</si>
  <si>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</si>
  <si>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</si>
  <si>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</si>
  <si>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</si>
  <si>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</si>
  <si>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</si>
  <si>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</si>
  <si>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</si>
  <si>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</si>
  <si>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</si>
  <si>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</si>
  <si>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</si>
  <si>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</si>
  <si>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</si>
  <si>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</si>
  <si>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</si>
  <si>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</si>
  <si>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</si>
  <si>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</si>
  <si>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</si>
  <si>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</si>
  <si>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</si>
  <si>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</si>
  <si>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</si>
  <si>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</si>
  <si>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</si>
  <si>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</si>
  <si>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</si>
  <si>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</si>
  <si>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</si>
  <si>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</si>
  <si>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</si>
  <si>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</si>
  <si>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</si>
  <si>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</si>
  <si>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</si>
  <si>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</si>
  <si>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</si>
  <si>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</si>
  <si>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</si>
  <si>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</si>
  <si>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</si>
  <si>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</si>
  <si>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</si>
  <si>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</si>
  <si>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</si>
  <si>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</si>
  <si>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</si>
  <si>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</si>
  <si>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</si>
  <si>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</si>
  <si>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</si>
  <si>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</si>
  <si>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</si>
  <si>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</si>
  <si>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</si>
  <si>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</si>
  <si>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</si>
  <si>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</si>
  <si>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</si>
  <si>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</si>
  <si>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</si>
  <si>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</si>
  <si>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</si>
  <si>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</si>
  <si>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</si>
  <si>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</si>
  <si>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</si>
  <si>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</si>
  <si>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</si>
  <si>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</si>
  <si>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</si>
  <si>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</si>
  <si>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</si>
  <si>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</si>
  <si>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</si>
  <si>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</si>
  <si>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</si>
  <si>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</si>
  <si>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</si>
  <si>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</si>
  <si>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</si>
  <si>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</si>
  <si>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</si>
  <si>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</si>
  <si>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</si>
  <si>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</si>
  <si>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</si>
  <si>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</si>
  <si>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</si>
  <si>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</si>
  <si>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</si>
  <si>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</si>
  <si>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</si>
  <si>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</si>
  <si>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</si>
  <si>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</si>
  <si>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</si>
  <si>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</si>
  <si>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</si>
  <si>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</si>
  <si>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</si>
  <si>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</si>
  <si>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</si>
  <si>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</si>
  <si>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</si>
  <si>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</si>
  <si>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</si>
  <si>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</si>
  <si>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</si>
  <si>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</si>
  <si>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</si>
  <si>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</si>
  <si>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</si>
  <si>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</si>
  <si>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</si>
  <si>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</si>
  <si>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</si>
  <si>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</si>
  <si>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</si>
  <si>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</si>
  <si>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</si>
  <si>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</si>
  <si>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</si>
  <si>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</si>
  <si>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</si>
  <si>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</si>
  <si>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</si>
  <si>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</si>
  <si>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</si>
  <si>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</si>
  <si>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</si>
  <si>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</si>
  <si>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</si>
  <si>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</si>
  <si>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</si>
  <si>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</si>
  <si>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</si>
  <si>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</si>
  <si>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</si>
  <si>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</si>
  <si>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</si>
  <si>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</si>
  <si>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</si>
  <si>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</si>
  <si>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</si>
  <si>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</si>
  <si>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</si>
  <si>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</si>
  <si>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</si>
  <si>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</si>
  <si>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</si>
  <si>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</si>
  <si>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</si>
  <si>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</si>
  <si>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</si>
  <si>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</si>
  <si>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</si>
  <si>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</si>
  <si>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</si>
  <si>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</si>
  <si>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</si>
  <si>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</si>
  <si>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</si>
  <si>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</si>
  <si>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</si>
  <si>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</si>
  <si>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</si>
  <si>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</si>
  <si>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</si>
  <si>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</si>
  <si>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</si>
  <si>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</si>
  <si>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</si>
  <si>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</si>
  <si>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</si>
  <si>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</si>
  <si>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</si>
  <si>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</si>
  <si>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</si>
  <si>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</si>
  <si>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</si>
  <si>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</si>
  <si>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</si>
  <si>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</si>
  <si>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</si>
  <si>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</si>
  <si>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</si>
  <si>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</si>
  <si>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</si>
  <si>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</si>
  <si>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</si>
  <si>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</si>
  <si>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</si>
  <si>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</si>
  <si>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</si>
  <si>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</si>
  <si>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</si>
  <si>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</si>
  <si>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</si>
  <si>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</si>
  <si>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</si>
  <si>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</si>
  <si>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</si>
  <si>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</si>
  <si>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</si>
  <si>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</si>
  <si>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</si>
  <si>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</si>
  <si>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</si>
  <si>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</si>
  <si>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</si>
  <si>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</si>
  <si>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</si>
  <si>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</si>
  <si>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</si>
  <si>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</si>
  <si>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</si>
  <si>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</si>
  <si>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</si>
  <si>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</si>
  <si>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</si>
  <si>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</si>
  <si>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</si>
  <si>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</si>
  <si>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</si>
  <si>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</si>
  <si>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</si>
  <si>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</si>
  <si>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</si>
  <si>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</si>
  <si>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</si>
  <si>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</si>
  <si>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</si>
  <si>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</si>
  <si>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</si>
  <si>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</si>
  <si>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</si>
  <si>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</si>
  <si>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</si>
  <si>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</si>
  <si>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</si>
  <si>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</si>
  <si>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</si>
  <si>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</si>
  <si>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</si>
  <si>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</si>
  <si>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</si>
  <si>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</si>
  <si>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</si>
  <si>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</si>
  <si>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</si>
  <si>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</si>
  <si>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</si>
  <si>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</si>
  <si>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</si>
  <si>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</si>
  <si>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</si>
  <si>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</si>
  <si>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</si>
  <si>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</si>
  <si>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</si>
  <si>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</si>
  <si>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</si>
  <si>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</si>
  <si>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</si>
  <si>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</si>
  <si>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</si>
  <si>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</si>
  <si>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</si>
  <si>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</si>
  <si>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</si>
  <si>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</si>
  <si>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</si>
  <si>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</si>
  <si>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</si>
  <si>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</si>
  <si>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</si>
  <si>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</si>
  <si>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</si>
  <si>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</si>
  <si>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</si>
  <si>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</si>
  <si>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</si>
  <si>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</si>
  <si>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</si>
  <si>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</si>
  <si>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</si>
  <si>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</si>
  <si>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</si>
  <si>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</si>
  <si>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</si>
  <si>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</si>
  <si>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</si>
  <si>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</si>
  <si>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</si>
  <si>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</si>
  <si>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</si>
  <si>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</si>
  <si>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</si>
  <si>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</si>
  <si>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</si>
  <si>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</si>
  <si>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</si>
  <si>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</si>
  <si>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</si>
  <si>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</si>
  <si>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</si>
  <si>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</si>
  <si>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</si>
  <si>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</si>
  <si>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</si>
  <si>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</si>
  <si>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</si>
  <si>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</si>
  <si>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</si>
  <si>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</si>
  <si>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</si>
  <si>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</si>
  <si>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</si>
  <si>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</si>
  <si>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</si>
  <si>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</si>
  <si>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</si>
  <si>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</si>
  <si>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</si>
  <si>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</si>
  <si>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</si>
  <si>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</si>
  <si>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</si>
  <si>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</si>
  <si>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</si>
  <si>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</si>
  <si>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</si>
  <si>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</si>
  <si>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</si>
  <si>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</si>
  <si>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</si>
  <si>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</si>
  <si>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</si>
  <si>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</si>
  <si>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</si>
  <si>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</si>
  <si>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</si>
  <si>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</si>
  <si>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</si>
  <si>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</si>
  <si>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</si>
  <si>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</si>
  <si>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</si>
  <si>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</si>
  <si>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</si>
  <si>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</si>
  <si>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</si>
  <si>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</si>
  <si>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</si>
  <si>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</si>
  <si>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</si>
  <si>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</si>
  <si>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</si>
  <si>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</si>
  <si>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</si>
  <si>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</si>
  <si>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</si>
  <si>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</si>
  <si>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</si>
  <si>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</si>
  <si>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</si>
  <si>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</si>
  <si>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</si>
  <si>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</si>
  <si>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</si>
  <si>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</si>
  <si>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</si>
  <si>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</si>
  <si>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</si>
  <si>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</si>
  <si>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</si>
  <si>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</si>
  <si>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</si>
  <si>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</si>
  <si>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</si>
  <si>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</si>
  <si>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</si>
  <si>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</si>
  <si>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</si>
  <si>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</si>
  <si>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</si>
  <si>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</si>
  <si>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</si>
  <si>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</si>
  <si>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</si>
  <si>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</si>
  <si>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</si>
  <si>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</si>
  <si>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</si>
  <si>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</si>
  <si>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</si>
  <si>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</si>
  <si>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</si>
  <si>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</si>
  <si>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</si>
  <si>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</si>
  <si>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</si>
  <si>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</si>
  <si>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</si>
  <si>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</si>
  <si>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</si>
  <si>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</si>
  <si>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</si>
  <si>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</si>
  <si>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</si>
  <si>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</si>
  <si>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</si>
  <si>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</si>
  <si>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</si>
  <si>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</si>
  <si>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</si>
  <si>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</si>
  <si>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</si>
  <si>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</si>
  <si>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</si>
  <si>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</si>
  <si>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</si>
  <si>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</si>
  <si>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</si>
  <si>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</si>
  <si>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</si>
  <si>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</si>
  <si>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</si>
  <si>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</si>
  <si>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</si>
  <si>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</si>
  <si>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</si>
  <si>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</si>
  <si>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</si>
  <si>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</si>
  <si>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</si>
  <si>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</si>
  <si>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</si>
  <si>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</si>
  <si>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</si>
  <si>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</si>
  <si>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</si>
  <si>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</si>
  <si>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</si>
  <si>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</si>
  <si>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</si>
  <si>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</si>
  <si>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</si>
  <si>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</si>
  <si>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</si>
  <si>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</si>
  <si>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</si>
  <si>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</si>
  <si>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</si>
  <si>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</si>
  <si>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</si>
  <si>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</si>
  <si>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</si>
  <si>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</si>
  <si>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</si>
  <si>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</si>
  <si>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</si>
  <si>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</si>
  <si>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</si>
  <si>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</si>
  <si>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</si>
  <si>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</si>
  <si>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</si>
  <si>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</si>
  <si>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</si>
  <si>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</si>
  <si>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</si>
  <si>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</si>
  <si>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</si>
  <si>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</si>
  <si>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</si>
  <si>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</si>
  <si>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</si>
  <si>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</si>
  <si>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</si>
  <si>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</si>
  <si>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</si>
  <si>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</si>
  <si>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</si>
  <si>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</si>
  <si>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</si>
  <si>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</si>
  <si>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</si>
  <si>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</si>
  <si>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</si>
  <si>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</si>
  <si>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</si>
  <si>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</si>
  <si>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</si>
  <si>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</si>
  <si>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</si>
  <si>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</si>
  <si>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</si>
  <si>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</si>
  <si>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</si>
  <si>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</si>
  <si>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</si>
  <si>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</si>
  <si>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</si>
  <si>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</si>
  <si>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</si>
  <si>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</si>
  <si>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</si>
  <si>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</si>
  <si>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</si>
  <si>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</si>
  <si>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</si>
  <si>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</si>
  <si>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</si>
  <si>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</si>
  <si>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</si>
  <si>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</si>
  <si>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</si>
  <si>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</si>
  <si>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</si>
  <si>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</si>
  <si>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</si>
  <si>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</si>
  <si>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</si>
  <si>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</si>
  <si>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</si>
  <si>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</si>
  <si>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</si>
  <si>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</si>
  <si>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</si>
  <si>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</si>
  <si>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</si>
  <si>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</si>
  <si>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</si>
  <si>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</si>
  <si>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</si>
  <si>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</si>
  <si>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</si>
  <si>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</si>
  <si>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</si>
  <si>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</si>
  <si>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</si>
  <si>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</si>
  <si>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</si>
  <si>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</si>
  <si>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</si>
  <si>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</si>
  <si>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</si>
  <si>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</si>
  <si>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</si>
  <si>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</si>
  <si>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</si>
  <si>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</si>
  <si>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</si>
  <si>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</si>
  <si>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</si>
  <si>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</si>
  <si>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</si>
  <si>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</si>
  <si>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</si>
  <si>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</si>
  <si>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</si>
  <si>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</si>
  <si>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</si>
  <si>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</si>
  <si>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</si>
  <si>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</si>
  <si>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</si>
  <si>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</si>
  <si>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</si>
  <si>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</si>
  <si>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</si>
  <si>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</si>
  <si>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</si>
  <si>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</si>
  <si>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</si>
  <si>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</si>
  <si>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</si>
  <si>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</si>
  <si>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</si>
  <si>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</si>
  <si>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</si>
  <si>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</si>
  <si>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</si>
  <si>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</si>
  <si>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</si>
  <si>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</si>
  <si>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</si>
  <si>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</si>
  <si>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</si>
  <si>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</si>
  <si>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</si>
  <si>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</si>
  <si>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</si>
  <si>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</si>
  <si>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</si>
  <si>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</si>
  <si>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</si>
  <si>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</si>
  <si>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</si>
  <si>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</si>
  <si>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</si>
  <si>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</si>
  <si>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</si>
  <si>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</si>
  <si>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</si>
  <si>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</si>
  <si>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</si>
  <si>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</si>
  <si>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</si>
  <si>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</si>
  <si>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</si>
  <si>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</si>
  <si>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</si>
  <si>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</si>
  <si>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</si>
  <si>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</si>
  <si>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</si>
  <si>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</si>
  <si>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</si>
  <si>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</si>
  <si>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</si>
  <si>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</si>
  <si>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</si>
  <si>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</si>
  <si>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</si>
  <si>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</si>
  <si>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</si>
  <si>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</si>
  <si>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</si>
  <si>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</si>
  <si>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</si>
  <si>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</si>
  <si>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</si>
  <si>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</si>
  <si>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</si>
  <si>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</si>
  <si>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</si>
  <si>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</si>
  <si>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</si>
  <si>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</si>
  <si>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</si>
  <si>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</si>
  <si>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</si>
  <si>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</si>
  <si>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</si>
  <si>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</si>
  <si>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</si>
  <si>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</si>
  <si>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</si>
  <si>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</si>
  <si>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</si>
  <si>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</si>
  <si>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</si>
  <si>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</si>
  <si>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</si>
  <si>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</si>
  <si>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</si>
  <si>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</si>
  <si>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</si>
  <si>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</si>
  <si>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</si>
  <si>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</si>
  <si>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</si>
  <si>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</si>
  <si>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</si>
  <si>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</si>
  <si>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</si>
  <si>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</si>
  <si>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</si>
  <si>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</si>
  <si>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</si>
  <si>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</si>
  <si>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</si>
  <si>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</si>
  <si>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</si>
  <si>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</si>
  <si>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</si>
  <si>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</si>
  <si>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</si>
  <si>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</si>
  <si>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</si>
  <si>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</si>
  <si>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</si>
  <si>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</si>
  <si>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</si>
  <si>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</si>
  <si>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</si>
  <si>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</si>
  <si>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</si>
  <si>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</si>
  <si>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</si>
  <si>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</si>
  <si>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</si>
  <si>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</si>
  <si>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</si>
  <si>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</si>
  <si>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</si>
  <si>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</si>
  <si>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</si>
  <si>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</si>
  <si>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</si>
  <si>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</si>
  <si>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</si>
  <si>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</si>
  <si>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</si>
  <si>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</si>
  <si>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</si>
  <si>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</si>
  <si>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</si>
  <si>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</si>
  <si>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</si>
  <si>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</si>
  <si>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</si>
  <si>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</si>
  <si>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</si>
  <si>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</si>
  <si>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</si>
  <si>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</si>
  <si>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</si>
  <si>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</si>
  <si>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</si>
  <si>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</si>
  <si>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</si>
  <si>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</si>
  <si>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</si>
  <si>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</si>
  <si>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</si>
  <si>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</si>
  <si>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</si>
  <si>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</si>
  <si>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</si>
  <si>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</si>
  <si>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</si>
  <si>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</si>
  <si>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</si>
  <si>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</si>
  <si>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</si>
  <si>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</si>
  <si>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</si>
  <si>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</si>
  <si>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</si>
  <si>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</si>
  <si>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</si>
  <si>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</si>
  <si>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</si>
  <si>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</si>
  <si>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</si>
  <si>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</si>
  <si>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</si>
  <si>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</si>
  <si>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</si>
  <si>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</si>
  <si>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</si>
  <si>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</si>
  <si>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</si>
  <si>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</si>
  <si>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</si>
  <si>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</si>
  <si>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</si>
  <si>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</si>
  <si>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</si>
  <si>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</si>
  <si>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</si>
  <si>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</si>
  <si>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</si>
  <si>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</si>
  <si>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</si>
  <si>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</si>
  <si>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</si>
  <si>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</si>
  <si>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</si>
  <si>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</si>
  <si>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</si>
  <si>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</si>
  <si>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</si>
  <si>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</si>
  <si>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</si>
  <si>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</si>
  <si>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</si>
  <si>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</si>
  <si>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</si>
  <si>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</si>
  <si>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</si>
  <si>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</si>
  <si>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</si>
  <si>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</si>
  <si>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</si>
  <si>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</si>
  <si>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</si>
  <si>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</si>
  <si>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</si>
  <si>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</si>
  <si>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</si>
  <si>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</si>
  <si>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</si>
  <si>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</si>
  <si>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</si>
  <si>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</si>
  <si>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</si>
  <si>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</si>
  <si>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</si>
  <si>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</si>
  <si>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</si>
  <si>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</si>
  <si>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</si>
  <si>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</si>
  <si>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</si>
  <si>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</si>
  <si>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</si>
  <si>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</si>
  <si>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</si>
  <si>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</si>
  <si>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</si>
  <si>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</si>
  <si>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</si>
  <si>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</si>
  <si>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</si>
  <si>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</si>
  <si>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</si>
  <si>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</si>
  <si>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</si>
  <si>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</si>
  <si>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</si>
  <si>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</si>
  <si>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</si>
  <si>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</si>
  <si>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</si>
  <si>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</si>
  <si>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</si>
  <si>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</si>
  <si>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</si>
  <si>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</si>
  <si>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</si>
  <si>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</si>
  <si>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</si>
  <si>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</si>
  <si>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</si>
  <si>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</si>
  <si>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</si>
  <si>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</si>
  <si>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</si>
  <si>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</si>
  <si>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</si>
  <si>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</si>
  <si>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</si>
  <si>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</si>
  <si>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</si>
  <si>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</si>
  <si>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</si>
  <si>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</si>
  <si>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</si>
  <si>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</si>
  <si>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</si>
  <si>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</si>
  <si>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</si>
  <si>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</si>
  <si>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</si>
  <si>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</si>
  <si>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</si>
  <si>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</si>
  <si>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</si>
  <si>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</si>
  <si>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</si>
  <si>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</si>
  <si>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</si>
  <si>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</si>
  <si>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</si>
  <si>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</si>
  <si>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</si>
  <si>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</si>
  <si>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</si>
  <si>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</si>
  <si>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</si>
  <si>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</si>
  <si>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</si>
  <si>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</si>
  <si>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</si>
  <si>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</si>
  <si>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</si>
  <si>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</si>
  <si>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</si>
  <si>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</si>
  <si>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</si>
  <si>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</si>
  <si>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</si>
  <si>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</si>
  <si>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</si>
  <si>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</si>
  <si>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</si>
  <si>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</si>
  <si>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</si>
  <si>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</si>
  <si>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</si>
  <si>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</si>
  <si>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</si>
  <si>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</si>
  <si>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</si>
  <si>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</si>
  <si>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</si>
  <si>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</si>
  <si>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</si>
  <si>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</si>
  <si>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</si>
  <si>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</si>
  <si>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</si>
  <si>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</si>
  <si>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</si>
  <si>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</si>
  <si>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</si>
  <si>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</si>
  <si>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</si>
  <si>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</si>
  <si>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</si>
  <si>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</si>
  <si>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</si>
  <si>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</si>
  <si>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</si>
  <si>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</si>
  <si>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</si>
  <si>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</si>
  <si>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</si>
  <si>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</si>
  <si>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</si>
  <si>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</si>
  <si>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</si>
  <si>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</si>
  <si>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</si>
  <si>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</si>
  <si>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</si>
  <si>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</si>
  <si>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</si>
  <si>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</si>
  <si>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</si>
  <si>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</si>
  <si>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</si>
  <si>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</si>
  <si>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</si>
  <si>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</si>
  <si>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</si>
  <si>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</si>
  <si>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</si>
  <si>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</si>
  <si>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</si>
  <si>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</si>
  <si>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</si>
  <si>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</si>
  <si>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</si>
  <si>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</si>
  <si>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</si>
  <si>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</si>
  <si>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</si>
  <si>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</si>
  <si>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</si>
  <si>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</si>
  <si>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</si>
  <si>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</si>
  <si>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</si>
  <si>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</si>
  <si>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</si>
  <si>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</si>
  <si>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</si>
  <si>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</si>
  <si>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</si>
  <si>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</si>
  <si>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</si>
  <si>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</si>
  <si>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</si>
  <si>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</si>
  <si>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</si>
  <si>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</si>
  <si>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</si>
  <si>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</si>
  <si>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</si>
  <si>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</si>
  <si>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</si>
  <si>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</si>
  <si>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</si>
  <si>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</si>
  <si>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</si>
  <si>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</si>
  <si>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</si>
  <si>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</si>
  <si>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</si>
  <si>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</si>
  <si>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</si>
  <si>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</si>
  <si>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</si>
  <si>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</si>
  <si>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</si>
  <si>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</si>
  <si>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</si>
  <si>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</si>
  <si>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</si>
  <si>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</si>
  <si>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</si>
  <si>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</si>
  <si>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</si>
  <si>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</si>
  <si>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</si>
  <si>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</si>
  <si>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</si>
  <si>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</si>
  <si>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</si>
  <si>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</si>
  <si>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</si>
  <si>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</si>
  <si>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</si>
  <si>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</si>
  <si>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</si>
  <si>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</si>
  <si>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</si>
  <si>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</si>
  <si>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</si>
  <si>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</si>
  <si>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</si>
  <si>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</si>
  <si>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</si>
  <si>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</si>
  <si>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</si>
  <si>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</si>
  <si>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</si>
  <si>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</si>
  <si>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</si>
  <si>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</si>
  <si>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</si>
  <si>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</si>
  <si>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</si>
  <si>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</si>
  <si>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</si>
  <si>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</si>
  <si>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</si>
  <si>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</si>
  <si>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</si>
  <si>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</si>
  <si>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</si>
  <si>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</si>
  <si>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</si>
  <si>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</si>
  <si>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</si>
  <si>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</si>
  <si>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</si>
  <si>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</si>
  <si>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</si>
  <si>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</si>
  <si>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</si>
  <si>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</si>
  <si>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</si>
  <si>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</si>
  <si>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</si>
  <si>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</si>
  <si>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</si>
  <si>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</si>
  <si>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</si>
  <si>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</si>
  <si>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</si>
  <si>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</si>
  <si>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</si>
  <si>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</si>
  <si>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</si>
  <si>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</si>
  <si>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</si>
  <si>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</si>
  <si>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</si>
  <si>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</si>
  <si>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</si>
  <si>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</si>
  <si>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</si>
  <si>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</si>
  <si>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</si>
  <si>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</si>
  <si>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</si>
  <si>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</si>
  <si>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</si>
  <si>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</si>
  <si>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</si>
  <si>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</si>
  <si>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</si>
  <si>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</si>
  <si>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</si>
  <si>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</si>
  <si>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</si>
  <si>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</si>
  <si>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</si>
  <si>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</si>
  <si>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</si>
  <si>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</si>
  <si>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</si>
  <si>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</si>
  <si>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</si>
  <si>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</si>
  <si>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</si>
  <si>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</si>
  <si>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</si>
  <si>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</si>
  <si>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</si>
  <si>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</si>
  <si>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</si>
  <si>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</si>
  <si>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</si>
  <si>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</si>
  <si>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</si>
  <si>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</si>
  <si>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</si>
  <si>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</si>
  <si>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</si>
  <si>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</si>
  <si>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</si>
  <si>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</si>
  <si>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</si>
  <si>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</si>
  <si>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</si>
  <si>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</si>
  <si>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</si>
  <si>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</si>
  <si>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</si>
  <si>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</si>
  <si>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</si>
  <si>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</si>
  <si>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</si>
  <si>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</si>
  <si>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</si>
  <si>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</si>
  <si>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</si>
  <si>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</si>
  <si>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</si>
  <si>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</si>
  <si>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</si>
  <si>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</si>
  <si>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</si>
  <si>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</si>
  <si>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</si>
  <si>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</si>
  <si>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</si>
  <si>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</si>
  <si>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</si>
  <si>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</si>
  <si>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</si>
  <si>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</si>
  <si>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</si>
  <si>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</si>
  <si>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</si>
  <si>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</si>
  <si>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</si>
  <si>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</si>
  <si>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</si>
  <si>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</si>
  <si>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</si>
  <si>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</si>
  <si>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</si>
  <si>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</si>
  <si>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</si>
  <si>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</si>
  <si>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</si>
  <si>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</si>
  <si>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</si>
  <si>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</si>
  <si>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</si>
  <si>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</si>
  <si>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</si>
  <si>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</si>
  <si>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</si>
  <si>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</si>
  <si>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</si>
  <si>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</si>
  <si>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</si>
  <si>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</si>
  <si>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</si>
  <si>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</si>
  <si>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</si>
  <si>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</si>
  <si>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</si>
  <si>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</si>
  <si>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</si>
  <si>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</si>
  <si>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</si>
  <si>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</si>
  <si>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</si>
  <si>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</si>
  <si>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</si>
  <si>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</si>
  <si>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</si>
  <si>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</si>
  <si>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</si>
  <si>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</si>
  <si>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</si>
  <si>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</si>
  <si>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</si>
  <si>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</si>
  <si>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</si>
  <si>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</si>
  <si>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</si>
  <si>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</si>
  <si>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</si>
  <si>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</si>
  <si>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</si>
  <si>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</si>
  <si>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</si>
  <si>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</si>
  <si>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</si>
  <si>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</si>
  <si>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</si>
  <si>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</si>
  <si>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</si>
  <si>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</si>
  <si>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</si>
  <si>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</si>
  <si>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</si>
  <si>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</si>
  <si>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</si>
  <si>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</si>
  <si>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</si>
  <si>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</si>
  <si>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</si>
  <si>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</si>
  <si>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</si>
  <si>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</si>
  <si>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</si>
  <si>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</si>
  <si>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</si>
  <si>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</si>
  <si>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</si>
  <si>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</si>
  <si>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</si>
  <si>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</si>
  <si>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</si>
  <si>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</si>
  <si>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</si>
  <si>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</si>
  <si>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</si>
  <si>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</si>
  <si>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</si>
  <si>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</si>
  <si>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</si>
  <si>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</si>
  <si>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</si>
  <si>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</si>
  <si>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</si>
  <si>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</si>
  <si>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</si>
  <si>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</si>
  <si>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</si>
  <si>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</si>
  <si>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</si>
  <si>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</si>
  <si>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</si>
  <si>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</si>
  <si>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</si>
  <si>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</si>
  <si>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</si>
  <si>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</si>
  <si>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</si>
  <si>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</si>
  <si>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</si>
  <si>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</si>
  <si>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</si>
  <si>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</si>
  <si>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</si>
  <si>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</si>
  <si>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</si>
  <si>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</si>
  <si>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</si>
  <si>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</si>
  <si>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</si>
  <si>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</si>
  <si>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</si>
  <si>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</si>
  <si>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</si>
  <si>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</si>
  <si>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</si>
  <si>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</si>
  <si>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</si>
  <si>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</si>
  <si>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</si>
  <si>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</si>
  <si>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</si>
  <si>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</si>
  <si>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</si>
  <si>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</si>
  <si>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</si>
  <si>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</si>
  <si>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</si>
  <si>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</si>
  <si>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</si>
  <si>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</si>
  <si>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</si>
  <si>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</si>
  <si>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</si>
  <si>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</si>
  <si>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</si>
  <si>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</si>
  <si>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</si>
  <si>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</si>
  <si>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</si>
  <si>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</si>
  <si>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</si>
  <si>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</si>
  <si>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</si>
  <si>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</si>
  <si>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</si>
  <si>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</si>
  <si>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</si>
  <si>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</si>
  <si>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</si>
  <si>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</si>
  <si>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</si>
  <si>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</si>
  <si>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</si>
  <si>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</si>
  <si>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</si>
  <si>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</si>
  <si>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</si>
  <si>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</si>
  <si>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</si>
  <si>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</si>
  <si>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</si>
  <si>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</si>
  <si>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</si>
  <si>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</si>
  <si>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</si>
  <si>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</si>
  <si>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</si>
  <si>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</si>
  <si>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</si>
  <si>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</si>
  <si>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</si>
  <si>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</si>
  <si>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</si>
  <si>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</si>
  <si>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</si>
  <si>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</si>
  <si>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</si>
  <si>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</si>
  <si>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</si>
  <si>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</si>
  <si>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</si>
  <si>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</si>
  <si>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</si>
  <si>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</si>
  <si>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</si>
  <si>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</si>
  <si>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</si>
  <si>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</si>
  <si>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</si>
  <si>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</si>
  <si>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</si>
  <si>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</si>
  <si>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</si>
  <si>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</si>
  <si>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</si>
  <si>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</si>
  <si>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</si>
  <si>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</si>
  <si>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</si>
  <si>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</si>
  <si>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</si>
  <si>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</si>
  <si>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</si>
  <si>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</si>
  <si>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</si>
  <si>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</si>
  <si>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</si>
  <si>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</si>
  <si>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</si>
  <si>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</si>
  <si>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</si>
  <si>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</si>
  <si>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</si>
  <si>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</si>
  <si>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</si>
  <si>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</si>
  <si>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</si>
  <si>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</si>
  <si>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</si>
  <si>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</si>
  <si>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</si>
  <si>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</si>
  <si>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</si>
  <si>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</si>
  <si>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</si>
  <si>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</si>
  <si>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</si>
  <si>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</si>
  <si>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</si>
  <si>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</si>
  <si>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</si>
  <si>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</si>
  <si>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</si>
  <si>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</si>
  <si>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</si>
  <si>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</si>
  <si>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</si>
  <si>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</si>
  <si>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</si>
  <si>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</si>
  <si>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</si>
  <si>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</si>
  <si>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</si>
  <si>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</si>
  <si>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</si>
  <si>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</si>
  <si>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</si>
  <si>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</si>
  <si>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</si>
  <si>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</si>
  <si>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</si>
  <si>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</si>
  <si>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</si>
  <si>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</si>
  <si>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</si>
  <si>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</si>
  <si>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</si>
  <si>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</si>
  <si>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</si>
  <si>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</si>
  <si>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</si>
  <si>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</si>
  <si>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</si>
  <si>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</si>
  <si>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</si>
  <si>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</si>
  <si>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</si>
  <si>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</si>
  <si>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</si>
  <si>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</si>
  <si>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</si>
  <si>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</si>
  <si>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</si>
  <si>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</si>
  <si>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</si>
  <si>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</si>
  <si>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</si>
  <si>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</si>
  <si>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</si>
  <si>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</si>
  <si>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</si>
  <si>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</si>
  <si>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</si>
  <si>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</si>
  <si>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</si>
  <si>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</si>
  <si>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</si>
  <si>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</si>
  <si>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</si>
  <si>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</si>
  <si>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</si>
  <si>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</si>
  <si>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</si>
  <si>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</si>
  <si>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</si>
  <si>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</si>
  <si>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</si>
  <si>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</si>
  <si>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</si>
  <si>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</si>
  <si>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</si>
  <si>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</si>
  <si>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</si>
  <si>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</si>
  <si>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</si>
  <si>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</si>
  <si>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</si>
  <si>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</si>
  <si>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</si>
  <si>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</si>
  <si>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</si>
  <si>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</si>
  <si>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</si>
  <si>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</si>
  <si>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</si>
  <si>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</si>
  <si>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</si>
  <si>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</si>
  <si>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</si>
  <si>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</si>
  <si>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</si>
  <si>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</si>
  <si>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</si>
  <si>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</si>
  <si>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</si>
  <si>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</si>
  <si>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</si>
  <si>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</si>
  <si>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</si>
  <si>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</si>
  <si>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</si>
  <si>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</si>
  <si>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</si>
  <si>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</si>
  <si>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</si>
  <si>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</si>
  <si>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</si>
  <si>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</si>
  <si>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</si>
  <si>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</si>
  <si>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</si>
  <si>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</si>
  <si>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</si>
  <si>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</si>
  <si>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</si>
  <si>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</si>
  <si>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</si>
  <si>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</si>
  <si>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</si>
  <si>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</si>
  <si>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</si>
  <si>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</si>
  <si>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</si>
  <si>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</si>
  <si>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</si>
  <si>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</si>
  <si>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</si>
  <si>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</si>
  <si>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</si>
  <si>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</si>
  <si>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</si>
  <si>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</si>
  <si>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</si>
  <si>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</si>
  <si>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</si>
  <si>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</si>
  <si>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</si>
  <si>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</si>
  <si>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</si>
  <si>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</si>
  <si>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</si>
  <si>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</si>
  <si>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</si>
  <si>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</si>
  <si>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</si>
  <si>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</si>
  <si>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</si>
  <si>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</si>
  <si>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</si>
  <si>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</si>
  <si>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</si>
  <si>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</si>
  <si>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</si>
  <si>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</si>
  <si>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</si>
  <si>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</si>
  <si>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</si>
  <si>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</si>
  <si>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</si>
  <si>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</si>
  <si>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</si>
  <si>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</si>
  <si>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</si>
  <si>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</si>
  <si>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</si>
  <si>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</si>
  <si>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</si>
  <si>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</si>
  <si>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</si>
  <si>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</si>
  <si>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</si>
  <si>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</si>
  <si>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</si>
  <si>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</si>
  <si>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</si>
  <si>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</si>
  <si>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</si>
  <si>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</si>
  <si>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</si>
  <si>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</si>
  <si>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</si>
  <si>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</si>
  <si>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</si>
  <si>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</si>
  <si>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</si>
  <si>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</si>
  <si>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</si>
  <si>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</si>
  <si>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</si>
  <si>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</si>
  <si>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</si>
  <si>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</si>
  <si>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</si>
  <si>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</si>
  <si>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</si>
  <si>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</si>
  <si>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</si>
  <si>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</si>
  <si>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</si>
  <si>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</si>
  <si>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</si>
  <si>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</si>
  <si>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</si>
  <si>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</si>
  <si>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</si>
  <si>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</si>
  <si>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</si>
  <si>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</si>
  <si>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</si>
  <si>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</si>
  <si>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</si>
  <si>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</si>
  <si>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</si>
  <si>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</si>
  <si>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</si>
  <si>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</si>
  <si>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</si>
  <si>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</si>
  <si>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</si>
  <si>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</si>
  <si>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</si>
  <si>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</si>
  <si>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</si>
  <si>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</si>
  <si>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</si>
  <si>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</si>
  <si>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</si>
  <si>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</si>
  <si>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</si>
  <si>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</si>
  <si>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</si>
  <si>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</si>
  <si>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</si>
  <si>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</si>
  <si>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</si>
  <si>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</si>
  <si>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</si>
  <si>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</si>
  <si>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</si>
  <si>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</si>
  <si>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</si>
  <si>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</si>
  <si>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</si>
  <si>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</si>
  <si>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</si>
  <si>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</si>
  <si>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</si>
  <si>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</si>
  <si>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</si>
  <si>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</si>
  <si>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</si>
  <si>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</si>
  <si>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</si>
  <si>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</si>
  <si>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</si>
  <si>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</si>
  <si>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</si>
  <si>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</si>
  <si>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</si>
  <si>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</si>
  <si>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</si>
  <si>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</si>
  <si>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</si>
  <si>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</si>
  <si>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</si>
  <si>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</si>
  <si>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</si>
  <si>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</si>
  <si>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</si>
  <si>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</si>
  <si>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</si>
  <si>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</si>
  <si>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</si>
  <si>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</si>
  <si>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</si>
  <si>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</si>
  <si>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</si>
  <si>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</si>
  <si>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</si>
  <si>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</si>
  <si>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</si>
  <si>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</si>
  <si>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</si>
  <si>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</si>
  <si>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</si>
  <si>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</si>
  <si>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</si>
  <si>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</si>
  <si>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</si>
  <si>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</si>
  <si>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</si>
  <si>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</si>
  <si>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</si>
  <si>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</si>
  <si>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</si>
  <si>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</si>
  <si>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</si>
  <si>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</si>
  <si>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</si>
  <si>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</si>
  <si>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</si>
  <si>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</si>
  <si>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</si>
  <si>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</si>
  <si>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</si>
  <si>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</si>
  <si>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</si>
  <si>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</si>
  <si>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</si>
  <si>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</si>
  <si>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</si>
  <si>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</si>
  <si>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</si>
  <si>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</si>
  <si>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</si>
  <si>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</si>
  <si>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</si>
  <si>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</si>
  <si>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</si>
  <si>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</si>
  <si>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</si>
  <si>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</si>
  <si>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</si>
  <si>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</si>
  <si>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</si>
  <si>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</si>
  <si>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</si>
  <si>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</si>
  <si>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</si>
  <si>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</si>
  <si>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</si>
  <si>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</si>
  <si>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</si>
  <si>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</si>
  <si>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</si>
  <si>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</si>
  <si>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</si>
  <si>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</si>
  <si>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</si>
  <si>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</si>
  <si>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</si>
  <si>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</si>
  <si>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</si>
  <si>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</si>
  <si>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</si>
  <si>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</si>
  <si>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</si>
  <si>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</si>
  <si>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</si>
  <si>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</si>
  <si>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</si>
  <si>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</si>
  <si>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</si>
  <si>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</si>
  <si>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</si>
  <si>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</si>
  <si>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</si>
  <si>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</si>
  <si>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</si>
  <si>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</si>
  <si>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</si>
  <si>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</si>
  <si>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</si>
  <si>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</si>
  <si>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</si>
  <si>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</si>
  <si>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</si>
  <si>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</si>
  <si>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</si>
  <si>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</si>
  <si>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</si>
  <si>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</si>
  <si>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</si>
  <si>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</si>
  <si>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</si>
  <si>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</si>
  <si>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</si>
  <si>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</si>
  <si>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</si>
  <si>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</si>
  <si>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</si>
  <si>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</si>
  <si>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</si>
  <si>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</si>
  <si>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</si>
  <si>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</si>
  <si>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</si>
  <si>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</si>
  <si>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</si>
  <si>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</si>
  <si>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</si>
  <si>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</si>
  <si>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</si>
  <si>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</si>
  <si>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</si>
  <si>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</si>
  <si>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</si>
  <si>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</si>
  <si>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</si>
  <si>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</si>
  <si>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</si>
  <si>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</si>
  <si>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</si>
  <si>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</si>
  <si>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</si>
  <si>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</si>
  <si>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</si>
  <si>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</si>
  <si>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</si>
  <si>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</si>
  <si>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</si>
  <si>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</si>
  <si>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</si>
  <si>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</si>
  <si>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</si>
  <si>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</si>
  <si>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</si>
  <si>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</si>
  <si>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</si>
  <si>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</si>
  <si>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</si>
  <si>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</si>
  <si>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</si>
  <si>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</si>
  <si>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</si>
  <si>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</si>
  <si>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</si>
  <si>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</si>
  <si>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</si>
  <si>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</si>
  <si>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</si>
  <si>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</si>
  <si>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</si>
  <si>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</si>
  <si>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</si>
  <si>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</si>
  <si>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</si>
  <si>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</si>
  <si>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</si>
  <si>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</si>
  <si>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</si>
  <si>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</si>
  <si>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</si>
  <si>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</si>
  <si>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</si>
  <si>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</si>
  <si>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</si>
  <si>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</si>
  <si>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</si>
  <si>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</si>
  <si>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</si>
  <si>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</si>
  <si>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</si>
  <si>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</si>
  <si>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</si>
  <si>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</si>
  <si>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</si>
  <si>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</si>
  <si>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</si>
  <si>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</si>
  <si>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</si>
  <si>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</si>
  <si>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</si>
  <si>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</si>
  <si>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</si>
  <si>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</si>
  <si>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</si>
  <si>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</si>
  <si>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</si>
  <si>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</si>
  <si>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</si>
  <si>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</si>
  <si>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</si>
  <si>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</si>
  <si>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</si>
  <si>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</si>
  <si>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</si>
  <si>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</si>
  <si>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</si>
  <si>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</si>
  <si>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</si>
  <si>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</si>
  <si>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</si>
  <si>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</si>
  <si>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</si>
  <si>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</si>
  <si>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</si>
  <si>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</si>
  <si>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</si>
  <si>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</si>
  <si>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</si>
  <si>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</si>
  <si>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</si>
  <si>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</si>
  <si>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</si>
  <si>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</si>
  <si>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</si>
  <si>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</si>
  <si>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</si>
  <si>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</si>
  <si>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</si>
  <si>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</si>
  <si>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</si>
  <si>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</si>
  <si>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</si>
  <si>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</si>
  <si>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</si>
  <si>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</si>
  <si>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</si>
  <si>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</si>
  <si>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</si>
  <si>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</si>
  <si>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</si>
  <si>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</si>
  <si>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</si>
  <si>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</si>
  <si>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</si>
  <si>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</si>
  <si>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</si>
  <si>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</si>
  <si>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</si>
  <si>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</si>
  <si>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</si>
  <si>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</si>
  <si>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</si>
  <si>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</si>
  <si>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</si>
  <si>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</si>
  <si>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</si>
  <si>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</si>
  <si>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</si>
  <si>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</si>
  <si>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</si>
  <si>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</si>
  <si>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</si>
  <si>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</si>
  <si>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</si>
  <si>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</si>
  <si>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</si>
  <si>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</si>
  <si>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</si>
  <si>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</si>
  <si>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</si>
  <si>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</si>
  <si>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</si>
  <si>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</si>
  <si>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</si>
  <si>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</si>
  <si>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</si>
  <si>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</si>
  <si>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</si>
  <si>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</si>
  <si>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</si>
  <si>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</si>
  <si>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</si>
  <si>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</si>
  <si>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</si>
  <si>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</si>
  <si>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</si>
  <si>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</si>
  <si>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</si>
  <si>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</si>
  <si>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</si>
  <si>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</si>
  <si>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</si>
  <si>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</si>
  <si>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</si>
  <si>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</si>
  <si>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</si>
  <si>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</si>
  <si>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</si>
  <si>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</si>
  <si>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</si>
  <si>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</si>
  <si>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</si>
  <si>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</si>
  <si>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</si>
  <si>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</si>
  <si>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</si>
  <si>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</si>
  <si>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</si>
  <si>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</si>
  <si>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</si>
  <si>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</si>
  <si>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</si>
  <si>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</si>
  <si>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</si>
  <si>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</si>
  <si>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</si>
  <si>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</si>
  <si>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</si>
  <si>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</si>
  <si>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</si>
  <si>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</si>
  <si>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</si>
  <si>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</si>
  <si>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</si>
  <si>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</si>
  <si>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</si>
  <si>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</si>
  <si>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</si>
  <si>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</si>
  <si>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</si>
  <si>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</si>
  <si>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</si>
  <si>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</si>
  <si>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</si>
  <si>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</si>
  <si>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</si>
  <si>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</si>
  <si>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</si>
  <si>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</si>
  <si>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</si>
  <si>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</si>
  <si>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</si>
  <si>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</si>
  <si>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</si>
  <si>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</si>
  <si>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</si>
  <si>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</si>
  <si>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</si>
  <si>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</si>
  <si>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</si>
  <si>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</si>
  <si>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</si>
  <si>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</si>
  <si>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</si>
  <si>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</si>
  <si>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</si>
  <si>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</si>
  <si>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</si>
  <si>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</si>
  <si>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</si>
  <si>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</si>
  <si>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</si>
  <si>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</si>
  <si>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</si>
  <si>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</si>
  <si>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</si>
  <si>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</si>
  <si>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</si>
  <si>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</si>
  <si>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</si>
  <si>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</si>
  <si>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</si>
  <si>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</si>
  <si>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</si>
  <si>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</si>
  <si>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</si>
  <si>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</si>
  <si>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</si>
  <si>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</si>
  <si>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</si>
  <si>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</si>
  <si>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</si>
  <si>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</si>
  <si>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</si>
  <si>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</si>
  <si>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</si>
  <si>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</si>
  <si>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</si>
  <si>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</si>
  <si>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</si>
  <si>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</si>
  <si>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</si>
  <si>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</si>
  <si>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</si>
  <si>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</si>
  <si>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</si>
  <si>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</si>
  <si>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</si>
  <si>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</si>
  <si>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</si>
  <si>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</si>
  <si>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</si>
  <si>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</si>
  <si>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</si>
  <si>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</si>
  <si>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</si>
  <si>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</si>
  <si>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</si>
  <si>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</si>
  <si>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</si>
  <si>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</si>
  <si>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</si>
  <si>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</si>
  <si>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</si>
  <si>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</si>
  <si>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</si>
  <si>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</si>
  <si>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</si>
  <si>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</si>
  <si>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</si>
  <si>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</si>
  <si>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</si>
  <si>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</si>
  <si>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</si>
  <si>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</si>
  <si>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</si>
  <si>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</si>
  <si>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</si>
  <si>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</si>
  <si>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</si>
  <si>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</si>
  <si>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</si>
  <si>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</si>
  <si>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</si>
  <si>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</si>
  <si>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</si>
  <si>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</si>
  <si>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</si>
  <si>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</si>
  <si>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</si>
  <si>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</si>
  <si>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</si>
  <si>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</si>
  <si>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</si>
  <si>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</si>
  <si>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</si>
  <si>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</si>
  <si>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</si>
  <si>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</si>
  <si>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</si>
  <si>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</si>
  <si>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</si>
  <si>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</si>
  <si>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</si>
  <si>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</si>
  <si>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</si>
  <si>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</si>
  <si>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</si>
  <si>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</si>
  <si>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</si>
  <si>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</si>
  <si>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</si>
  <si>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</si>
  <si>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</si>
  <si>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</si>
  <si>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</si>
  <si>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</si>
  <si>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</si>
  <si>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</si>
  <si>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</si>
  <si>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</si>
  <si>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</si>
  <si>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</si>
  <si>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</si>
  <si>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</si>
  <si>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</si>
  <si>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</si>
  <si>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</si>
  <si>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</si>
  <si>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</si>
  <si>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</si>
  <si>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</si>
  <si>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</si>
  <si>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</si>
  <si>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</si>
  <si>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</si>
  <si>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</si>
  <si>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</si>
  <si>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</si>
  <si>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</si>
  <si>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</si>
  <si>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</si>
  <si>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</si>
  <si>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</si>
  <si>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</si>
  <si>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</si>
  <si>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</si>
  <si>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</si>
  <si>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</si>
  <si>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</si>
  <si>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</si>
  <si>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</si>
  <si>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</si>
  <si>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</si>
  <si>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</si>
  <si>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</si>
  <si>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</si>
  <si>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</si>
  <si>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</si>
  <si>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</si>
  <si>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</si>
  <si>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</si>
  <si>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</si>
  <si>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</si>
  <si>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</si>
  <si>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</si>
  <si>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</si>
  <si>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</si>
  <si>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</si>
  <si>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</si>
  <si>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</si>
  <si>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</si>
  <si>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</si>
  <si>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</si>
  <si>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</si>
  <si>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</si>
  <si>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</si>
  <si>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</si>
  <si>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</si>
  <si>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</si>
  <si>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</si>
  <si>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</si>
  <si>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</si>
  <si>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</si>
  <si>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</si>
  <si>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</si>
  <si>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</si>
  <si>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</si>
  <si>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</si>
  <si>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</si>
  <si>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</si>
  <si>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</si>
  <si>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</si>
  <si>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</si>
  <si>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</si>
  <si>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</si>
  <si>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</si>
  <si>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</si>
  <si>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</si>
  <si>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</si>
  <si>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</si>
  <si>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</si>
  <si>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</si>
  <si>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</si>
  <si>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</si>
  <si>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</si>
  <si>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</si>
  <si>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</si>
  <si>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</si>
  <si>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</si>
  <si>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</si>
  <si>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</si>
  <si>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</si>
  <si>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</si>
  <si>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</si>
  <si>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</si>
  <si>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</si>
  <si>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</si>
  <si>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</si>
  <si>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</si>
  <si>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</si>
  <si>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</si>
  <si>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</si>
  <si>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</si>
  <si>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</si>
  <si>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</si>
  <si>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</si>
  <si>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</si>
  <si>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</si>
  <si>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</si>
  <si>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</si>
  <si>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</si>
  <si>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</si>
  <si>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</si>
  <si>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</si>
  <si>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</si>
  <si>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</si>
  <si>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</si>
  <si>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</si>
  <si>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</si>
  <si>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</si>
  <si>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</si>
  <si>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</si>
  <si>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</si>
  <si>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</si>
  <si>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</si>
  <si>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</si>
  <si>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</si>
  <si>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</si>
  <si>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</si>
  <si>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</si>
  <si>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</si>
  <si>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</si>
  <si>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</si>
  <si>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</si>
  <si>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</si>
  <si>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</si>
  <si>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</si>
  <si>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</si>
  <si>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</si>
  <si>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</si>
  <si>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</si>
  <si>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</si>
  <si>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</si>
  <si>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</si>
  <si>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</si>
  <si>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</si>
  <si>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</si>
  <si>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</si>
  <si>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</si>
  <si>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</si>
  <si>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</si>
  <si>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</si>
  <si>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</si>
  <si>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</si>
  <si>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</si>
  <si>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</si>
  <si>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</si>
  <si>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</si>
  <si>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</si>
  <si>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</si>
  <si>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</si>
  <si>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</si>
  <si>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</si>
  <si>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</si>
  <si>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</si>
  <si>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</si>
  <si>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</si>
  <si>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</si>
  <si>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</si>
  <si>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</si>
  <si>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</si>
  <si>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</si>
  <si>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</si>
  <si>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</si>
  <si>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</si>
  <si>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</si>
  <si>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</si>
  <si>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</si>
  <si>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</si>
  <si>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</si>
  <si>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</si>
  <si>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</si>
  <si>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</si>
  <si>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</si>
  <si>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</si>
  <si>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</si>
  <si>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</si>
  <si>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</si>
  <si>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</si>
  <si>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</si>
  <si>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</si>
  <si>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</si>
  <si>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</si>
  <si>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</si>
  <si>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</si>
  <si>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</si>
  <si>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</si>
  <si>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</si>
  <si>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</si>
  <si>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</si>
  <si>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</si>
  <si>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</si>
  <si>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</si>
  <si>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</si>
  <si>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</si>
  <si>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</si>
  <si>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</si>
  <si>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</si>
  <si>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</si>
  <si>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</si>
  <si>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</si>
  <si>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</si>
  <si>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</si>
  <si>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</si>
  <si>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</si>
  <si>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</si>
  <si>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</si>
  <si>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</si>
  <si>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</si>
  <si>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</si>
  <si>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</si>
  <si>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</si>
  <si>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</si>
  <si>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</si>
  <si>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</si>
  <si>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</si>
  <si>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</si>
  <si>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</si>
  <si>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</si>
  <si>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</si>
  <si>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</si>
  <si>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</si>
  <si>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</si>
  <si>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</si>
  <si>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</si>
  <si>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</si>
  <si>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</si>
  <si>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</si>
  <si>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</si>
  <si>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</si>
  <si>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</si>
  <si>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</si>
  <si>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</si>
  <si>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</si>
  <si>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</si>
  <si>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</si>
  <si>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</si>
  <si>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</si>
  <si>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</si>
  <si>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</si>
  <si>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</si>
  <si>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</si>
  <si>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</si>
  <si>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</si>
  <si>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</si>
  <si>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</si>
  <si>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</si>
  <si>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</si>
  <si>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</si>
  <si>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</si>
  <si>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</si>
  <si>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</si>
  <si>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</si>
  <si>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</si>
  <si>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</si>
  <si>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</si>
  <si>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</si>
  <si>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</si>
  <si>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</si>
  <si>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</si>
  <si>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</si>
  <si>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</si>
  <si>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</si>
  <si>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</si>
  <si>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</si>
  <si>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</si>
  <si>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</si>
  <si>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</si>
  <si>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</si>
  <si>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</si>
  <si>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</si>
  <si>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</si>
  <si>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</si>
  <si>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</si>
  <si>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</si>
  <si>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</si>
  <si>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</si>
  <si>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</si>
  <si>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</si>
  <si>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</si>
  <si>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</si>
  <si>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</si>
  <si>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</si>
  <si>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</si>
  <si>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</si>
  <si>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</si>
  <si>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</si>
  <si>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</si>
  <si>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</si>
  <si>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</si>
  <si>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</si>
  <si>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</si>
  <si>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</si>
  <si>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</si>
  <si>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</si>
  <si>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</si>
  <si>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</si>
  <si>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</si>
  <si>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</si>
  <si>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</si>
  <si>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</si>
  <si>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</si>
  <si>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</si>
  <si>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</si>
  <si>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</si>
  <si>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</si>
  <si>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</si>
  <si>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</si>
  <si>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</si>
  <si>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</si>
  <si>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</si>
  <si>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</si>
  <si>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</si>
  <si>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</si>
  <si>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</si>
  <si>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</si>
  <si>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</si>
  <si>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</si>
  <si>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</si>
  <si>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</si>
  <si>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</si>
  <si>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</si>
  <si>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</si>
  <si>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</si>
  <si>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</si>
  <si>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</si>
  <si>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</si>
  <si>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</si>
  <si>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</si>
  <si>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</si>
  <si>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</si>
  <si>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</si>
  <si>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</si>
  <si>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</si>
  <si>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</si>
  <si>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</si>
  <si>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</si>
  <si>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</si>
  <si>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</si>
  <si>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</si>
  <si>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</si>
  <si>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</si>
  <si>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</si>
  <si>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</si>
  <si>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</si>
  <si>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</si>
  <si>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</si>
  <si>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</si>
  <si>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</si>
  <si>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</si>
  <si>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</si>
  <si>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</si>
  <si>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</si>
  <si>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</si>
  <si>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</si>
  <si>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</si>
  <si>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</si>
  <si>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</si>
  <si>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</si>
  <si>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</si>
  <si>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</si>
  <si>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</si>
  <si>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</si>
  <si>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</si>
  <si>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</si>
  <si>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</si>
  <si>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</si>
  <si>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</si>
  <si>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</si>
  <si>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</si>
  <si>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</si>
  <si>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</si>
  <si>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</si>
  <si>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</si>
  <si>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</si>
  <si>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</si>
  <si>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</si>
  <si>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</si>
  <si>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</si>
  <si>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</si>
  <si>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</si>
  <si>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</si>
  <si>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</si>
  <si>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</si>
  <si>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</si>
  <si>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</si>
  <si>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</si>
  <si>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</si>
  <si>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</si>
  <si>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</si>
  <si>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</si>
  <si>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</si>
  <si>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</si>
  <si>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</si>
  <si>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</si>
  <si>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</si>
  <si>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</si>
  <si>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</si>
  <si>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</si>
  <si>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</si>
  <si>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</si>
  <si>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</si>
  <si>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</si>
  <si>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</si>
  <si>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</si>
  <si>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</si>
  <si>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</si>
  <si>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</si>
  <si>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</si>
  <si>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</si>
  <si>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</si>
  <si>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</si>
  <si>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</si>
  <si>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</si>
  <si>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</si>
  <si>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</si>
  <si>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</si>
  <si>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</si>
  <si>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</si>
  <si>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</si>
  <si>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</si>
  <si>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</si>
  <si>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</si>
  <si>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</si>
  <si>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</si>
  <si>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</si>
  <si>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</si>
  <si>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</si>
  <si>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</si>
  <si>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</si>
  <si>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</si>
  <si>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</si>
  <si>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</si>
  <si>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</si>
  <si>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</si>
  <si>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</si>
  <si>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</si>
  <si>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</si>
  <si>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</si>
  <si>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</si>
  <si>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</si>
  <si>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</si>
  <si>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</si>
  <si>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</si>
  <si>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</si>
  <si>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</si>
  <si>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</si>
  <si>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</si>
  <si>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</si>
  <si>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</si>
  <si>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</si>
  <si>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</si>
  <si>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</si>
  <si>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</si>
  <si>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</si>
  <si>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</si>
  <si>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</si>
  <si>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</si>
  <si>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</si>
  <si>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</si>
  <si>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</si>
  <si>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</si>
  <si>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</si>
  <si>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</si>
  <si>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</si>
  <si>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</si>
  <si>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</si>
  <si>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</si>
  <si>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</si>
  <si>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</si>
  <si>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</si>
  <si>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</si>
  <si>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</si>
  <si>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</si>
  <si>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</si>
  <si>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</si>
  <si>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</si>
  <si>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</si>
  <si>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</si>
  <si>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</si>
  <si>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</si>
  <si>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</si>
  <si>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</si>
  <si>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</si>
  <si>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</si>
  <si>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</si>
  <si>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</si>
  <si>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</si>
  <si>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</si>
  <si>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</si>
  <si>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</si>
  <si>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</si>
  <si>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</si>
  <si>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</si>
  <si>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</si>
  <si>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</si>
  <si>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</si>
  <si>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</si>
  <si>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</si>
  <si>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</si>
  <si>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</si>
  <si>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</si>
  <si>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</si>
  <si>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</si>
  <si>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</si>
  <si>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</si>
  <si>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</si>
  <si>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</si>
  <si>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</si>
  <si>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</si>
  <si>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</si>
  <si>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</si>
  <si>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</si>
  <si>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</si>
  <si>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</si>
  <si>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</si>
  <si>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</si>
  <si>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</si>
  <si>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</si>
  <si>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</si>
  <si>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</si>
  <si>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</si>
  <si>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</si>
  <si>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</si>
  <si>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</si>
  <si>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</si>
  <si>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</si>
  <si>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</si>
  <si>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</si>
  <si>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</si>
  <si>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</si>
  <si>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</si>
  <si>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</si>
  <si>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</si>
  <si>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</si>
  <si>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</si>
  <si>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</si>
  <si>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</si>
  <si>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</si>
  <si>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</si>
  <si>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</si>
  <si>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</si>
  <si>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</si>
  <si>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</si>
  <si>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</si>
  <si>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</si>
  <si>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</si>
  <si>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</si>
  <si>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</si>
  <si>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</si>
  <si>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</si>
  <si>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</si>
  <si>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</si>
  <si>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</si>
  <si>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</si>
  <si>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</si>
  <si>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</si>
  <si>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</si>
  <si>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</si>
  <si>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</si>
  <si>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</si>
  <si>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</si>
  <si>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</si>
  <si>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</si>
  <si>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</si>
  <si>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</si>
  <si>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</si>
  <si>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</si>
  <si>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</si>
  <si>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</si>
  <si>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</si>
  <si>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</si>
  <si>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</si>
  <si>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</si>
  <si>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</si>
  <si>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</si>
  <si>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</si>
  <si>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</si>
  <si>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</si>
  <si>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</si>
  <si>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</si>
  <si>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</si>
  <si>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</si>
  <si>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</si>
  <si>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</si>
  <si>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</si>
  <si>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</si>
  <si>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</si>
  <si>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</si>
  <si>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</si>
  <si>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</si>
  <si>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</si>
  <si>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</si>
  <si>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</si>
  <si>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</si>
  <si>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</si>
  <si>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</si>
  <si>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</si>
  <si>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</si>
  <si>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</si>
  <si>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</si>
  <si>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</si>
  <si>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</si>
  <si>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</si>
  <si>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</si>
  <si>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</si>
  <si>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</si>
  <si>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</si>
  <si>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</si>
  <si>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</si>
  <si>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</si>
  <si>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</si>
  <si>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</si>
  <si>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</si>
  <si>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</si>
  <si>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</si>
  <si>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</si>
  <si>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</si>
  <si>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</si>
  <si>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</si>
  <si>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</si>
  <si>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</si>
  <si>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</si>
  <si>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</si>
  <si>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</si>
  <si>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</si>
  <si>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</si>
  <si>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</si>
  <si>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</si>
  <si>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</si>
  <si>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</si>
  <si>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</si>
  <si>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</si>
  <si>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</si>
  <si>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</si>
  <si>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</si>
  <si>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</si>
  <si>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</si>
  <si>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</si>
  <si>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</si>
  <si>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</si>
  <si>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</si>
  <si>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</si>
  <si>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</si>
  <si>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</si>
  <si>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</si>
  <si>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</si>
  <si>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</si>
  <si>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</si>
  <si>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</si>
  <si>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</si>
  <si>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</si>
  <si>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</si>
  <si>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</si>
  <si>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</si>
  <si>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</si>
  <si>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</si>
  <si>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</si>
  <si>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</si>
  <si>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</si>
  <si>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</si>
  <si>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</si>
  <si>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</si>
  <si>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</si>
  <si>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</si>
  <si>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</si>
  <si>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</si>
  <si>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</si>
  <si>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</si>
  <si>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</si>
  <si>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</si>
  <si>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</si>
  <si>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</si>
  <si>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</si>
  <si>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</si>
  <si>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</si>
  <si>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</si>
  <si>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</si>
  <si>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</si>
  <si>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</si>
  <si>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</si>
  <si>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</si>
  <si>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</si>
  <si>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</si>
  <si>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</si>
  <si>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</si>
  <si>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</si>
  <si>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</si>
  <si>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</si>
  <si>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</si>
  <si>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</si>
  <si>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</si>
  <si>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</si>
  <si>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</si>
  <si>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</si>
  <si>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</si>
  <si>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</si>
  <si>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</si>
  <si>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</si>
  <si>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</si>
  <si>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</si>
  <si>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</si>
  <si>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</si>
  <si>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</si>
  <si>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</si>
  <si>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</si>
  <si>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</si>
  <si>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</si>
  <si>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</si>
  <si>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</si>
  <si>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</si>
  <si>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</si>
  <si>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</si>
  <si>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</si>
  <si>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</si>
  <si>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</si>
  <si>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</si>
  <si>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</si>
  <si>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</si>
  <si>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</si>
  <si>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</si>
  <si>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</si>
  <si>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</si>
  <si>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</si>
  <si>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</si>
  <si>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</si>
  <si>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</si>
  <si>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</si>
  <si>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</si>
  <si>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</si>
  <si>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</si>
  <si>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</si>
  <si>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</si>
  <si>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</si>
  <si>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</si>
  <si>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</si>
  <si>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</si>
  <si>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</si>
  <si>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</si>
  <si>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</si>
  <si>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</si>
  <si>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</si>
  <si>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</si>
  <si>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</si>
  <si>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</si>
  <si>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</si>
  <si>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</si>
  <si>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</si>
  <si>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</si>
  <si>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</si>
  <si>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</si>
  <si>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</si>
  <si>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</si>
  <si>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</si>
  <si>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</si>
  <si>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</si>
  <si>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</si>
  <si>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</si>
  <si>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</si>
  <si>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</si>
  <si>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</si>
  <si>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</si>
  <si>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</si>
  <si>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</si>
  <si>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</si>
  <si>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</si>
  <si>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</si>
  <si>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</si>
  <si>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</si>
  <si>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</si>
  <si>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</si>
  <si>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</si>
  <si>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</si>
  <si>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</si>
  <si>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</si>
  <si>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</si>
  <si>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</si>
  <si>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</si>
  <si>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</si>
  <si>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</si>
  <si>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</si>
  <si>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</si>
  <si>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</si>
  <si>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</si>
  <si>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</si>
  <si>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</si>
  <si>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</si>
  <si>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</si>
  <si>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</si>
  <si>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</si>
  <si>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</si>
  <si>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</si>
  <si>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</si>
  <si>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</si>
  <si>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</si>
  <si>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</si>
  <si>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</si>
  <si>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</si>
  <si>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</si>
  <si>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</si>
  <si>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</si>
  <si>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</si>
  <si>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</si>
  <si>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</si>
  <si>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</si>
  <si>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</si>
  <si>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</si>
  <si>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</si>
  <si>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</si>
  <si>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</si>
  <si>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</si>
  <si>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</si>
  <si>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</si>
  <si>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</si>
  <si>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</si>
  <si>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</si>
  <si>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</si>
  <si>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</si>
  <si>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</si>
  <si>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</si>
  <si>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</si>
  <si>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</si>
  <si>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</si>
  <si>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</si>
  <si>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</si>
  <si>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</si>
  <si>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</si>
  <si>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</si>
  <si>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</si>
  <si>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</si>
  <si>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</si>
  <si>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</si>
  <si>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</si>
  <si>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</si>
  <si>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</si>
  <si>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</si>
  <si>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</si>
  <si>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</si>
  <si>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</si>
  <si>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</si>
  <si>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</si>
  <si>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</si>
  <si>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</si>
  <si>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</si>
  <si>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</si>
  <si>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</si>
  <si>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</si>
  <si>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</si>
  <si>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</si>
  <si>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</si>
  <si>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</si>
  <si>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</si>
  <si>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</si>
  <si>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</si>
  <si>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</si>
  <si>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</si>
  <si>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</si>
  <si>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</si>
  <si>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</si>
  <si>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</si>
  <si>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</si>
  <si>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</si>
  <si>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</si>
  <si>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</si>
  <si>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</si>
  <si>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</si>
  <si>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</si>
  <si>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</si>
  <si>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</si>
  <si>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</si>
  <si>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</si>
  <si>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</si>
  <si>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</si>
  <si>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</si>
  <si>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</si>
  <si>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</si>
  <si>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</si>
  <si>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</si>
  <si>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</si>
  <si>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</si>
  <si>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</si>
  <si>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</si>
  <si>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</si>
  <si>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</si>
  <si>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</si>
  <si>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</si>
  <si>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</si>
  <si>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</si>
  <si>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</si>
  <si>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</si>
  <si>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</si>
  <si>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</si>
  <si>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</si>
  <si>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</si>
  <si>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</si>
  <si>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</si>
  <si>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</si>
  <si>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</si>
  <si>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</si>
  <si>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</si>
  <si>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</si>
  <si>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</si>
  <si>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</si>
  <si>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</si>
  <si>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</si>
  <si>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</si>
  <si>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</si>
  <si>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</si>
  <si>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</si>
  <si>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</si>
  <si>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</si>
  <si>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</si>
  <si>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</si>
  <si>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</si>
  <si>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</si>
  <si>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</si>
  <si>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</si>
  <si>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</si>
  <si>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</si>
  <si>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</si>
  <si>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</si>
  <si>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</si>
  <si>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</si>
  <si>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</si>
  <si>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</si>
  <si>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</si>
  <si>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</si>
  <si>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</si>
  <si>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</si>
  <si>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</si>
  <si>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</si>
  <si>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</si>
  <si>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</si>
  <si>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</si>
  <si>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</si>
  <si>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</si>
  <si>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</si>
  <si>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</si>
  <si>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</si>
  <si>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</si>
  <si>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</si>
  <si>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</si>
  <si>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</si>
  <si>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</si>
  <si>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</si>
  <si>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</si>
  <si>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</si>
  <si>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</si>
  <si>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</si>
  <si>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</si>
  <si>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</si>
  <si>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</si>
  <si>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</si>
  <si>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</si>
  <si>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</si>
  <si>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</si>
  <si>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</si>
  <si>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</si>
  <si>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</si>
  <si>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</si>
  <si>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</si>
  <si>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</si>
  <si>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</si>
  <si>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</si>
  <si>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</si>
  <si>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</si>
  <si>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</si>
  <si>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</si>
  <si>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</si>
  <si>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</si>
  <si>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</si>
  <si>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</si>
  <si>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</si>
  <si>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</si>
  <si>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</si>
  <si>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</si>
  <si>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</si>
  <si>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</si>
  <si>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</si>
  <si>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</si>
  <si>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</si>
  <si>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</si>
  <si>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</si>
  <si>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</si>
  <si>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</si>
  <si>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</si>
  <si>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</si>
  <si>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</si>
  <si>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</si>
  <si>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</si>
  <si>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</si>
  <si>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</si>
  <si>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</si>
  <si>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</si>
  <si>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</si>
  <si>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</si>
  <si>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</si>
  <si>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</si>
  <si>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</si>
  <si>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</si>
  <si>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</si>
  <si>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</si>
  <si>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</si>
  <si>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</si>
  <si>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</si>
  <si>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</si>
  <si>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</si>
  <si>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</si>
  <si>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</si>
  <si>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</si>
  <si>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</si>
  <si>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</si>
  <si>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</si>
  <si>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</si>
  <si>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</si>
  <si>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</si>
  <si>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</si>
  <si>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</si>
  <si>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</si>
  <si>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</si>
  <si>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</si>
  <si>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</si>
  <si>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</si>
  <si>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</si>
  <si>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</si>
  <si>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</si>
  <si>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</si>
  <si>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</si>
  <si>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</si>
  <si>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</si>
  <si>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</si>
  <si>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</si>
  <si>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</si>
  <si>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</si>
  <si>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</si>
  <si>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</si>
  <si>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</si>
  <si>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</si>
  <si>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</si>
  <si>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</si>
  <si>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</si>
  <si>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</si>
  <si>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</si>
  <si>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</si>
  <si>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</si>
  <si>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</si>
  <si>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</si>
  <si>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</si>
  <si>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</si>
  <si>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</si>
  <si>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</si>
  <si>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</si>
  <si>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</si>
  <si>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</si>
  <si>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</si>
  <si>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</si>
  <si>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</si>
  <si>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</si>
  <si>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</si>
  <si>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</si>
  <si>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</si>
  <si>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</si>
  <si>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</si>
  <si>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</si>
  <si>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</si>
  <si>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</si>
  <si>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</si>
  <si>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</si>
  <si>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</si>
  <si>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</si>
  <si>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</si>
  <si>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</si>
  <si>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</si>
  <si>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</si>
  <si>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</si>
  <si>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</si>
  <si>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</si>
  <si>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</si>
  <si>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</si>
  <si>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</si>
  <si>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</si>
  <si>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</si>
  <si>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</si>
  <si>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</si>
  <si>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</si>
  <si>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</si>
  <si>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</si>
  <si>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</si>
  <si>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</si>
  <si>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</si>
  <si>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</si>
  <si>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</si>
  <si>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</si>
  <si>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</si>
  <si>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</si>
  <si>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</si>
  <si>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</si>
  <si>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</si>
  <si>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</si>
  <si>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</si>
  <si>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</si>
  <si>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</si>
  <si>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</si>
  <si>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</si>
  <si>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</si>
  <si>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</si>
  <si>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</si>
  <si>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</si>
  <si>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</si>
  <si>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</si>
  <si>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</si>
  <si>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</si>
  <si>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</si>
  <si>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</si>
  <si>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</si>
  <si>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</si>
  <si>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</si>
  <si>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</si>
  <si>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</si>
  <si>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</si>
  <si>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</si>
  <si>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</si>
  <si>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</si>
  <si>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</si>
  <si>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</si>
  <si>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</si>
  <si>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</si>
  <si>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</si>
  <si>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</si>
  <si>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</si>
  <si>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</si>
  <si>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</si>
  <si>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</si>
  <si>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</si>
  <si>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</si>
  <si>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</si>
  <si>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</si>
  <si>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</si>
  <si>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</si>
  <si>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</si>
  <si>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</si>
  <si>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</si>
  <si>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</si>
  <si>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</si>
  <si>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</si>
  <si>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</si>
  <si>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</si>
  <si>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</si>
  <si>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</si>
  <si>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</si>
  <si>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</si>
  <si>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</si>
  <si>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</si>
  <si>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</si>
  <si>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</si>
  <si>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</si>
  <si>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</si>
  <si>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</si>
  <si>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</si>
  <si>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</si>
  <si>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</si>
  <si>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</si>
  <si>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</si>
  <si>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</si>
  <si>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</si>
  <si>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</si>
  <si>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</si>
  <si>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</si>
  <si>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</si>
  <si>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</si>
  <si>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</si>
  <si>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</si>
  <si>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</si>
  <si>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</si>
  <si>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</si>
  <si>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</si>
  <si>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</si>
  <si>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</si>
  <si>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</si>
  <si>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</si>
  <si>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</si>
  <si>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</si>
  <si>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</si>
  <si>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</si>
  <si>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</si>
  <si>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</si>
  <si>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</si>
  <si>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</si>
  <si>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</si>
  <si>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</si>
  <si>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</si>
  <si>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</si>
  <si>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</si>
  <si>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</si>
  <si>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</si>
  <si>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</si>
  <si>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</si>
  <si>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</si>
  <si>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</si>
  <si>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</si>
  <si>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</si>
  <si>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</si>
  <si>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</si>
  <si>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</si>
  <si>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</si>
  <si>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</si>
  <si>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</si>
  <si>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</si>
  <si>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</si>
  <si>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</si>
  <si>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</si>
  <si>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</si>
  <si>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</si>
  <si>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</si>
  <si>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</si>
  <si>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</si>
  <si>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</si>
  <si>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</si>
  <si>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</si>
  <si>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</si>
  <si>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</si>
  <si>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</si>
  <si>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</si>
  <si>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</si>
  <si>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</si>
  <si>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</si>
  <si>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</si>
  <si>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</si>
  <si>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</si>
  <si>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</si>
  <si>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</si>
  <si>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</si>
  <si>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</si>
  <si>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</si>
  <si>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</si>
  <si>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</si>
  <si>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</si>
  <si>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</si>
  <si>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</si>
  <si>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</si>
  <si>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</si>
  <si>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</si>
  <si>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</si>
  <si>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</si>
  <si>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</si>
  <si>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</si>
  <si>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</si>
  <si>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</si>
  <si>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</si>
  <si>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</si>
  <si>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</si>
  <si>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</si>
  <si>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</si>
  <si>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</si>
  <si>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</si>
  <si>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</si>
  <si>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</si>
  <si>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</si>
  <si>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</si>
  <si>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</si>
  <si>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</si>
  <si>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</si>
  <si>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</si>
  <si>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</si>
  <si>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</si>
  <si>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</si>
  <si>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</si>
  <si>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</si>
  <si>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</si>
  <si>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</si>
  <si>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</si>
  <si>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</si>
  <si>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</si>
  <si>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</si>
  <si>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</si>
  <si>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</si>
  <si>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</si>
  <si>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</si>
  <si>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</si>
  <si>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</si>
  <si>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</si>
  <si>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</si>
  <si>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</si>
  <si>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</si>
  <si>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</si>
  <si>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</si>
  <si>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</si>
  <si>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</si>
  <si>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</si>
  <si>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</si>
  <si>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</si>
  <si>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</si>
  <si>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</si>
  <si>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</si>
  <si>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</si>
  <si>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</si>
  <si>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</si>
  <si>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</si>
  <si>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</si>
  <si>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</si>
  <si>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</si>
  <si>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</si>
  <si>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</si>
  <si>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</si>
  <si>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</si>
  <si>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</si>
  <si>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</si>
  <si>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</si>
  <si>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</si>
  <si>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</si>
  <si>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</si>
  <si>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</si>
  <si>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</si>
  <si>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</si>
  <si>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</si>
  <si>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</si>
  <si>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</si>
  <si>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</si>
  <si>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</si>
  <si>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</si>
  <si>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</si>
  <si>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</si>
  <si>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</si>
  <si>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</si>
  <si>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</si>
  <si>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</si>
  <si>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</si>
  <si>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</si>
  <si>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</si>
  <si>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</si>
  <si>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</si>
  <si>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</si>
  <si>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</si>
  <si>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</si>
  <si>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</si>
  <si>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</si>
  <si>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</si>
  <si>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</si>
  <si>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</si>
  <si>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</si>
  <si>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</si>
  <si>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</si>
  <si>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</si>
  <si>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</si>
  <si>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</si>
  <si>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</si>
  <si>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</si>
  <si>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</si>
  <si>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</si>
  <si>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</si>
  <si>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</si>
  <si>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</si>
  <si>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</si>
  <si>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</si>
  <si>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</si>
  <si>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</si>
  <si>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</si>
  <si>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</si>
  <si>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</si>
  <si>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</si>
  <si>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</si>
  <si>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</si>
  <si>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</si>
  <si>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</si>
  <si>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</si>
  <si>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</si>
  <si>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</si>
  <si>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</si>
  <si>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</si>
  <si>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</si>
  <si>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</si>
  <si>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</si>
  <si>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</si>
  <si>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</si>
  <si>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</si>
  <si>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</si>
  <si>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</si>
  <si>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</si>
  <si>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</si>
  <si>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</si>
  <si>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</si>
  <si>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</si>
  <si>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</si>
  <si>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</si>
  <si>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</si>
  <si>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</si>
  <si>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</si>
  <si>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</si>
  <si>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</si>
  <si>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</si>
  <si>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</si>
  <si>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</si>
  <si>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</si>
  <si>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</si>
  <si>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</si>
  <si>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</si>
  <si>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</si>
  <si>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</si>
  <si>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</si>
  <si>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</si>
  <si>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</si>
  <si>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</si>
  <si>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</si>
  <si>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</si>
  <si>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</si>
  <si>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</si>
  <si>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</si>
  <si>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</si>
  <si>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</si>
  <si>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</si>
  <si>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</si>
  <si>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</si>
  <si>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</si>
  <si>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</si>
  <si>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</si>
  <si>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</si>
  <si>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</si>
  <si>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</si>
  <si>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</si>
  <si>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</si>
  <si>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</si>
  <si>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</si>
  <si>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</si>
  <si>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</si>
  <si>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</si>
  <si>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</si>
  <si>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</si>
  <si>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</si>
  <si>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</si>
  <si>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</si>
  <si>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</si>
  <si>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</si>
  <si>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</si>
  <si>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</si>
  <si>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</si>
  <si>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</si>
  <si>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</si>
  <si>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</si>
  <si>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</si>
  <si>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</si>
  <si>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</si>
  <si>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</si>
  <si>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</si>
  <si>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</si>
  <si>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</si>
  <si>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</si>
  <si>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</si>
  <si>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</si>
  <si>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</si>
  <si>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</si>
  <si>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</si>
  <si>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</si>
  <si>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</si>
  <si>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</si>
  <si>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</si>
  <si>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</si>
  <si>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</si>
  <si>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</si>
  <si>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</si>
  <si>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</si>
  <si>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</si>
  <si>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</si>
  <si>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</si>
  <si>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</si>
  <si>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</si>
  <si>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</si>
  <si>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</si>
  <si>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</si>
  <si>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</si>
  <si>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</si>
  <si>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</si>
  <si>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</si>
  <si>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</si>
  <si>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</si>
  <si>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</si>
  <si>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</si>
  <si>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</si>
  <si>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</si>
  <si>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</si>
  <si>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</si>
  <si>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</si>
  <si>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</si>
  <si>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</si>
  <si>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</si>
  <si>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</si>
  <si>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</si>
  <si>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</si>
  <si>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</si>
  <si>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</si>
  <si>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</si>
  <si>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</si>
  <si>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</si>
  <si>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</si>
  <si>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</si>
  <si>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</si>
  <si>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</si>
  <si>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</si>
  <si>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</si>
  <si>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</si>
  <si>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</si>
  <si>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</si>
  <si>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</si>
  <si>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</si>
  <si>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</si>
  <si>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</si>
  <si>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</si>
  <si>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</si>
  <si>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</si>
  <si>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</si>
  <si>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</si>
  <si>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</si>
  <si>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</si>
  <si>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</si>
  <si>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</si>
  <si>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</si>
  <si>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</si>
  <si>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</si>
  <si>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</si>
  <si>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</si>
  <si>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</si>
  <si>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</si>
  <si>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</si>
  <si>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</si>
  <si>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</si>
  <si>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</si>
  <si>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</si>
  <si>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</si>
  <si>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</si>
  <si>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</si>
  <si>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</si>
  <si>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</si>
  <si>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</si>
  <si>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</si>
  <si>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</si>
  <si>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</si>
  <si>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</si>
  <si>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</si>
  <si>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</si>
  <si>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</si>
  <si>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</si>
  <si>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</si>
  <si>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</si>
  <si>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</si>
  <si>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</si>
  <si>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</si>
  <si>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</si>
  <si>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</si>
  <si>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</si>
  <si>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</si>
  <si>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</si>
  <si>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</si>
  <si>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</si>
  <si>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</si>
  <si>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</si>
  <si>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</si>
  <si>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</si>
  <si>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</si>
  <si>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</si>
  <si>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</si>
  <si>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</si>
  <si>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</si>
  <si>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</si>
  <si>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</si>
  <si>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</si>
  <si>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</si>
  <si>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</si>
  <si>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</si>
  <si>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</si>
  <si>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</si>
  <si>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</si>
  <si>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</si>
  <si>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</si>
  <si>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</si>
  <si>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</si>
  <si>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</si>
  <si>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</si>
  <si>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</si>
  <si>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</si>
  <si>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</si>
  <si>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</si>
  <si>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</si>
  <si>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</si>
  <si>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</si>
  <si>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</si>
  <si>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</si>
  <si>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</si>
  <si>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</si>
  <si>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</si>
  <si>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</si>
  <si>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</si>
  <si>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</si>
  <si>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</si>
  <si>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</si>
  <si>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</si>
  <si>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</si>
  <si>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</si>
  <si>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</si>
  <si>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</si>
  <si>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</si>
  <si>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</si>
  <si>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</si>
  <si>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</si>
  <si>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</si>
  <si>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</si>
  <si>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</si>
  <si>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</si>
  <si>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</si>
  <si>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</si>
  <si>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</si>
  <si>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</si>
  <si>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</si>
  <si>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</si>
  <si>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</si>
  <si>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</si>
  <si>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</si>
  <si>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</si>
  <si>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</si>
  <si>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</si>
  <si>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</si>
  <si>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</si>
  <si>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</si>
  <si>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</si>
  <si>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</si>
  <si>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</si>
  <si>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</si>
  <si>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</si>
  <si>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</si>
  <si>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</si>
  <si>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</si>
  <si>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</si>
  <si>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</si>
  <si>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</si>
  <si>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</si>
  <si>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</si>
  <si>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</si>
  <si>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</si>
  <si>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</si>
  <si>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</si>
  <si>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</si>
  <si>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</si>
  <si>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</si>
  <si>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</si>
  <si>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</si>
  <si>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</si>
  <si>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</si>
  <si>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</si>
  <si>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</si>
  <si>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</si>
  <si>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</si>
  <si>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</si>
  <si>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</si>
  <si>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</si>
  <si>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</si>
  <si>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</si>
  <si>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</si>
  <si>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</si>
  <si>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</si>
  <si>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</si>
  <si>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</si>
  <si>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</si>
  <si>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</si>
  <si>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</si>
  <si>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</si>
  <si>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</si>
  <si>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</si>
  <si>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</si>
  <si>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</si>
  <si>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</si>
  <si>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</si>
  <si>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</si>
  <si>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</si>
  <si>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</si>
  <si>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</si>
  <si>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</si>
  <si>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</si>
  <si>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</si>
  <si>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</si>
  <si>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</si>
  <si>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</si>
  <si>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</si>
  <si>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</si>
  <si>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</si>
  <si>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</si>
  <si>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</si>
  <si>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</si>
  <si>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</si>
  <si>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</si>
  <si>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</si>
  <si>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</si>
  <si>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</si>
  <si>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</si>
  <si>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</si>
  <si>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</si>
  <si>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</si>
  <si>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</si>
  <si>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</si>
  <si>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</si>
  <si>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</si>
  <si>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</si>
  <si>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</si>
  <si>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</si>
  <si>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</si>
  <si>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</si>
  <si>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</si>
  <si>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</si>
  <si>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</si>
  <si>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</si>
  <si>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</si>
  <si>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</si>
  <si>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</si>
  <si>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</si>
  <si>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</si>
  <si>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</si>
  <si>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</si>
  <si>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</si>
  <si>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</si>
  <si>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</si>
  <si>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</si>
  <si>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</si>
  <si>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</si>
  <si>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</si>
  <si>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</si>
  <si>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</si>
  <si>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</si>
  <si>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</si>
  <si>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</si>
  <si>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</si>
  <si>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</si>
  <si>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</si>
  <si>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</si>
  <si>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</si>
  <si>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</si>
  <si>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</si>
  <si>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</si>
  <si>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</si>
  <si>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</si>
  <si>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</si>
  <si>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</si>
  <si>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</si>
  <si>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</si>
  <si>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</si>
  <si>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</si>
  <si>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</si>
  <si>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</si>
  <si>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</si>
  <si>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</si>
  <si>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</si>
  <si>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</si>
  <si>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</si>
  <si>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</si>
  <si>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</si>
  <si>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</si>
  <si>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</si>
  <si>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</si>
  <si>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</si>
  <si>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</si>
  <si>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</si>
  <si>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</si>
  <si>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</si>
  <si>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</si>
  <si>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</si>
  <si>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</si>
  <si>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</si>
  <si>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</si>
  <si>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</si>
  <si>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</si>
  <si>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</si>
  <si>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</si>
  <si>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</si>
  <si>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</si>
  <si>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</si>
  <si>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</si>
  <si>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</si>
  <si>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</si>
  <si>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</si>
  <si>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</si>
  <si>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</si>
  <si>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</si>
  <si>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</si>
  <si>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</si>
  <si>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</si>
  <si>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</si>
  <si>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</si>
  <si>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</si>
  <si>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</si>
  <si>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</si>
  <si>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</si>
  <si>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</si>
  <si>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</si>
  <si>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</si>
  <si>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</si>
  <si>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</si>
  <si>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</si>
  <si>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</si>
  <si>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</si>
  <si>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</si>
  <si>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</si>
  <si>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</si>
  <si>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</si>
  <si>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</si>
  <si>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</si>
  <si>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</si>
  <si>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</si>
  <si>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</si>
  <si>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</si>
  <si>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</si>
  <si>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</si>
  <si>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</si>
  <si>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</si>
  <si>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</si>
  <si>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</si>
  <si>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</si>
  <si>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</si>
  <si>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</si>
  <si>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</si>
  <si>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</si>
  <si>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</si>
  <si>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</si>
  <si>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</si>
  <si>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</si>
  <si>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</si>
  <si>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</si>
  <si>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</si>
  <si>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</si>
  <si>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</si>
  <si>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</si>
  <si>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</si>
  <si>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</si>
  <si>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</si>
  <si>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</si>
  <si>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</si>
  <si>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</si>
  <si>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</si>
  <si>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</si>
  <si>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</si>
  <si>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</si>
  <si>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</si>
  <si>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</si>
  <si>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</si>
  <si>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</si>
  <si>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</si>
  <si>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</si>
  <si>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</si>
  <si>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</si>
  <si>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</si>
  <si>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</si>
  <si>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</si>
  <si>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</si>
  <si>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</si>
  <si>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</si>
  <si>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</si>
  <si>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</si>
  <si>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</si>
  <si>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</si>
  <si>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</si>
  <si>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</si>
  <si>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</si>
  <si>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</si>
  <si>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</si>
  <si>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</si>
  <si>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</si>
  <si>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</si>
  <si>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</si>
  <si>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</si>
  <si>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</si>
  <si>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</si>
  <si>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</si>
  <si>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</si>
  <si>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</si>
  <si>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</si>
  <si>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</si>
  <si>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</si>
  <si>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</si>
  <si>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</si>
  <si>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</si>
  <si>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</si>
  <si>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</si>
  <si>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</si>
  <si>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</si>
  <si>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</si>
  <si>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</si>
  <si>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</si>
  <si>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</si>
  <si>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</si>
  <si>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</si>
  <si>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</si>
  <si>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</si>
  <si>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</si>
  <si>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</si>
  <si>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</si>
  <si>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</si>
  <si>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</si>
  <si>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</si>
  <si>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</si>
  <si>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</si>
  <si>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</si>
  <si>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</si>
  <si>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</si>
  <si>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</si>
  <si>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</si>
  <si>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</si>
  <si>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</si>
  <si>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</si>
  <si>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</si>
  <si>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</si>
  <si>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</si>
  <si>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</si>
  <si>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</si>
  <si>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</si>
  <si>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</si>
  <si>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</si>
  <si>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</si>
  <si>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</si>
  <si>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</si>
  <si>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</si>
  <si>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</si>
  <si>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</si>
  <si>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</si>
  <si>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</si>
  <si>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</si>
  <si>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</si>
  <si>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</si>
  <si>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</si>
  <si>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</si>
  <si>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</si>
  <si>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</si>
  <si>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</si>
  <si>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</si>
  <si>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</si>
  <si>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</si>
  <si>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</si>
  <si>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</si>
  <si>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</si>
  <si>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</si>
  <si>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</si>
  <si>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</si>
  <si>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</si>
  <si>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</si>
  <si>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</si>
  <si>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</si>
  <si>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</si>
  <si>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</si>
  <si>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</si>
  <si>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</si>
  <si>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</si>
  <si>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</si>
  <si>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</si>
  <si>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</si>
  <si>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</si>
  <si>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</si>
  <si>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</si>
  <si>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</si>
  <si>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</si>
  <si>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</si>
  <si>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</si>
  <si>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</si>
  <si>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</si>
  <si>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</si>
  <si>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</si>
  <si>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</si>
  <si>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</si>
  <si>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</si>
  <si>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</si>
  <si>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</si>
  <si>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</si>
  <si>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</si>
  <si>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</si>
  <si>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</si>
  <si>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</si>
  <si>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</si>
  <si>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</si>
  <si>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</si>
  <si>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</si>
  <si>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</si>
  <si>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</si>
  <si>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</si>
  <si>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</si>
  <si>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</si>
  <si>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</si>
  <si>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</si>
  <si>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</si>
  <si>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</si>
  <si>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</si>
  <si>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</si>
  <si>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</si>
  <si>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</si>
  <si>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</si>
  <si>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</si>
  <si>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</si>
  <si>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</si>
  <si>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</si>
  <si>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</si>
  <si>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</si>
  <si>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</si>
  <si>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</si>
  <si>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</si>
  <si>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</si>
  <si>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</si>
  <si>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</si>
  <si>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</si>
  <si>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</si>
  <si>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</si>
  <si>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</si>
  <si>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</si>
  <si>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</si>
  <si>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</si>
  <si>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</si>
  <si>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</si>
  <si>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</si>
  <si>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</si>
  <si>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</si>
  <si>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</si>
  <si>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</si>
  <si>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</si>
  <si>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</si>
  <si>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</si>
  <si>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</si>
  <si>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</si>
  <si>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</si>
  <si>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</si>
  <si>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</si>
  <si>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</si>
  <si>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</si>
  <si>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</si>
  <si>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</si>
  <si>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</si>
  <si>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</si>
  <si>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</si>
  <si>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</si>
  <si>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</si>
  <si>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</si>
  <si>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</si>
  <si>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</si>
  <si>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</si>
  <si>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</si>
  <si>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</si>
  <si>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</si>
  <si>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</si>
  <si>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</si>
  <si>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</si>
  <si>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</si>
  <si>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</si>
  <si>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</si>
  <si>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</si>
  <si>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</si>
  <si>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</si>
  <si>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</si>
  <si>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</si>
  <si>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</si>
  <si>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</si>
  <si>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</si>
  <si>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</si>
  <si>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</si>
  <si>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</si>
  <si>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</si>
  <si>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</si>
  <si>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</si>
  <si>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</si>
  <si>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</si>
  <si>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</si>
  <si>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</si>
  <si>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</si>
  <si>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</si>
  <si>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</si>
  <si>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</si>
  <si>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</si>
  <si>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</si>
  <si>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</si>
  <si>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</si>
  <si>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</si>
  <si>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</si>
  <si>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</si>
  <si>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</si>
  <si>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</si>
  <si>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</si>
  <si>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</si>
  <si>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</si>
  <si>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</si>
  <si>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</si>
  <si>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</si>
  <si>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</si>
  <si>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</si>
  <si>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</si>
  <si>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</si>
  <si>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</si>
  <si>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</si>
  <si>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</si>
  <si>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</si>
  <si>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</si>
  <si>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</si>
  <si>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</si>
  <si>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</si>
  <si>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</si>
  <si>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</si>
  <si>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</si>
  <si>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</si>
  <si>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</si>
  <si>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</si>
  <si>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</si>
  <si>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</si>
  <si>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</si>
  <si>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</si>
  <si>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</si>
  <si>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</si>
  <si>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</si>
  <si>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</si>
  <si>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</si>
  <si>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</si>
  <si>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</si>
  <si>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</si>
  <si>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</si>
  <si>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</si>
  <si>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</si>
  <si>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</si>
  <si>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</si>
  <si>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</si>
  <si>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</si>
  <si>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</si>
  <si>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</si>
  <si>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</si>
  <si>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</si>
  <si>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</si>
  <si>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</si>
  <si>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</si>
  <si>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</si>
  <si>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</si>
  <si>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</si>
  <si>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</si>
  <si>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</si>
  <si>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</si>
  <si>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</si>
  <si>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</si>
  <si>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</si>
  <si>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</si>
  <si>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</si>
  <si>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</si>
  <si>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</si>
  <si>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</si>
  <si>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</si>
  <si>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</si>
  <si>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</si>
  <si>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</si>
  <si>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</si>
  <si>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</si>
  <si>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</si>
  <si>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</si>
  <si>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</si>
  <si>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</si>
  <si>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</si>
  <si>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</si>
  <si>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</si>
  <si>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</si>
  <si>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</si>
  <si>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</si>
  <si>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</si>
  <si>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</si>
  <si>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</si>
  <si>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</si>
  <si>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</si>
  <si>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</si>
  <si>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</si>
  <si>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</si>
  <si>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</si>
  <si>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</si>
  <si>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</si>
  <si>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</si>
  <si>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</si>
  <si>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</si>
  <si>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</si>
  <si>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</si>
  <si>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</si>
  <si>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</si>
  <si>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</si>
  <si>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</si>
  <si>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</si>
  <si>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</si>
  <si>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</si>
  <si>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</si>
  <si>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</si>
  <si>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</si>
  <si>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</si>
  <si>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</si>
  <si>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</si>
  <si>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</si>
  <si>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</si>
  <si>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</si>
  <si>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</si>
  <si>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</si>
  <si>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</si>
  <si>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</si>
  <si>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</si>
  <si>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</si>
  <si>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</si>
  <si>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</si>
  <si>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</si>
  <si>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</si>
  <si>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</si>
  <si>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</si>
  <si>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</si>
  <si>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</si>
  <si>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</si>
  <si>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</si>
  <si>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</si>
  <si>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</si>
  <si>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</si>
  <si>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</si>
  <si>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</si>
  <si>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</si>
  <si>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</si>
  <si>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</si>
  <si>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</si>
  <si>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</si>
  <si>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</si>
  <si>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</si>
  <si>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</si>
  <si>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</si>
  <si>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</si>
  <si>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</si>
  <si>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</si>
  <si>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</si>
  <si>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</si>
  <si>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</si>
  <si>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</si>
  <si>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</si>
  <si>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</si>
  <si>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</si>
  <si>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</si>
  <si>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</si>
  <si>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</si>
  <si>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</si>
  <si>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</si>
  <si>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</si>
  <si>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</si>
  <si>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</si>
  <si>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</si>
  <si>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</si>
  <si>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</si>
  <si>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</si>
  <si>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</si>
  <si>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</si>
  <si>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</si>
  <si>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</si>
  <si>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</si>
  <si>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</si>
  <si>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</si>
  <si>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</si>
  <si>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</si>
  <si>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</si>
  <si>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</si>
  <si>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</si>
  <si>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</si>
  <si>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</si>
  <si>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</si>
  <si>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</si>
  <si>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</si>
  <si>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</si>
  <si>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</si>
  <si>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</si>
  <si>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</si>
  <si>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</si>
  <si>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</si>
  <si>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</si>
  <si>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</si>
  <si>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</si>
  <si>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</si>
  <si>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</si>
  <si>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</si>
  <si>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</si>
  <si>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</si>
  <si>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</si>
  <si>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</si>
  <si>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</si>
  <si>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</si>
  <si>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</si>
  <si>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</si>
  <si>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</si>
  <si>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</si>
  <si>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</si>
  <si>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</si>
  <si>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</si>
  <si>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</si>
  <si>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</si>
  <si>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</si>
  <si>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</si>
  <si>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</si>
  <si>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</si>
  <si>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</si>
  <si>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</si>
  <si>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</si>
  <si>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</si>
  <si>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</si>
  <si>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</si>
  <si>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</si>
  <si>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</si>
  <si>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</si>
  <si>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</si>
  <si>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</si>
  <si>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</si>
  <si>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</si>
  <si>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</si>
  <si>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</si>
  <si>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</si>
  <si>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</si>
  <si>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</si>
  <si>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</si>
  <si>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</si>
  <si>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</si>
  <si>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</si>
  <si>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</si>
  <si>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</si>
  <si>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</si>
  <si>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</si>
  <si>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</si>
  <si>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</si>
  <si>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</si>
  <si>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</si>
  <si>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</si>
  <si>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</si>
  <si>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</si>
  <si>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</si>
  <si>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</si>
  <si>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</si>
  <si>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</si>
  <si>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</si>
  <si>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</si>
  <si>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</si>
  <si>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</si>
  <si>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</si>
  <si>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</si>
  <si>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</si>
  <si>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</si>
  <si>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</si>
  <si>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</si>
  <si>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</si>
  <si>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</si>
  <si>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</si>
  <si>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</si>
  <si>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</si>
  <si>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</si>
  <si>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</si>
  <si>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</si>
  <si>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</si>
  <si>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</si>
  <si>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</si>
  <si>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</si>
  <si>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</si>
  <si>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</si>
  <si>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</si>
  <si>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</si>
  <si>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</si>
  <si>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</si>
  <si>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</si>
  <si>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</si>
  <si>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</si>
  <si>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</si>
  <si>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</si>
  <si>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</si>
  <si>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</si>
  <si>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</si>
  <si>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</si>
  <si>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</si>
  <si>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</si>
  <si>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</si>
  <si>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</si>
  <si>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</si>
  <si>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</si>
  <si>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</si>
  <si>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</si>
  <si>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</si>
  <si>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</si>
  <si>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</si>
  <si>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</si>
  <si>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</si>
  <si>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</si>
  <si>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</si>
  <si>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</si>
  <si>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</si>
  <si>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</si>
  <si>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</si>
  <si>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</si>
  <si>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</si>
  <si>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</si>
  <si>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</si>
  <si>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</si>
  <si>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</si>
  <si>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</si>
  <si>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</si>
  <si>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</si>
  <si>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</si>
  <si>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</si>
  <si>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</si>
  <si>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</si>
  <si>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</si>
  <si>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</si>
  <si>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</si>
  <si>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</si>
  <si>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</si>
  <si>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</si>
  <si>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</si>
  <si>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</si>
  <si>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</si>
  <si>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</si>
  <si>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</si>
  <si>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</si>
  <si>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</si>
  <si>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</si>
  <si>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</si>
  <si>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</si>
  <si>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</si>
  <si>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</si>
  <si>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</si>
  <si>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</si>
  <si>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</si>
  <si>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</si>
  <si>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</si>
  <si>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</si>
  <si>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</si>
  <si>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</si>
  <si>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</si>
  <si>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</si>
  <si>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</si>
  <si>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</si>
  <si>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</si>
  <si>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</si>
  <si>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</si>
  <si>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</si>
  <si>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</si>
  <si>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</si>
  <si>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</si>
  <si>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</si>
  <si>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</si>
  <si>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</si>
  <si>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</si>
  <si>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</si>
  <si>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</si>
  <si>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</si>
  <si>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</si>
  <si>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</si>
  <si>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</si>
  <si>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</si>
  <si>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</si>
  <si>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</si>
  <si>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</si>
  <si>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</si>
  <si>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</si>
  <si>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</si>
  <si>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</si>
  <si>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</si>
  <si>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</si>
  <si>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</si>
  <si>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</si>
  <si>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</si>
  <si>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</si>
  <si>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</si>
  <si>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</si>
  <si>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</si>
  <si>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</si>
  <si>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</si>
  <si>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</si>
  <si>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</si>
  <si>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</si>
  <si>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</si>
  <si>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</si>
  <si>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</si>
  <si>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</si>
  <si>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</si>
  <si>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</si>
  <si>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</si>
  <si>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</si>
  <si>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</si>
  <si>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</si>
  <si>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</si>
  <si>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</si>
  <si>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</si>
  <si>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</si>
  <si>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</si>
  <si>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</si>
  <si>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</si>
  <si>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</si>
  <si>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</si>
  <si>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</si>
  <si>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</si>
  <si>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</si>
  <si>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</si>
  <si>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</si>
  <si>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</si>
  <si>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</si>
  <si>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</si>
  <si>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</si>
  <si>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</si>
  <si>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</si>
  <si>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</si>
  <si>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</si>
  <si>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</si>
  <si>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</si>
  <si>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</si>
  <si>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</si>
  <si>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</si>
  <si>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</si>
  <si>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</si>
  <si>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</si>
  <si>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</si>
  <si>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</si>
  <si>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</si>
  <si>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</si>
  <si>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</si>
  <si>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</si>
  <si>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</si>
  <si>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</si>
  <si>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</si>
  <si>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</si>
  <si>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</si>
  <si>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</si>
  <si>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</si>
  <si>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</si>
  <si>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</si>
  <si>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Restored by PG And currently down again team checking</t>
  </si>
  <si>
    <t>PCM-20251115-00000310</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</si>
  <si>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</si>
  <si>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</si>
  <si>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</si>
  <si>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</si>
  <si>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</si>
  <si>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</si>
  <si>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NO PCM</t>
  </si>
  <si>
    <t xml:space="preserve">Heavy rain in area and team on the way to saving HUB site </t>
  </si>
  <si>
    <t>PCM-20251115-00000207</t>
  </si>
  <si>
    <t xml:space="preserve">night access issue / USF area team will check morning </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</si>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</sst>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 totalsRowShown="0" headerRowDxfId="174" dataDxfId="173" headerRowBorderDxfId="171" tableBorderDxfId="172" totalsRowBorderDxfId="170">
  <autoFilter ref="A1:L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K11" sqref="K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313.17762384259549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 ca="1" si="0">IFERROR(NOW()-F3,"")</f>
        <v>45976.126049768522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ref="G4:G35" ca="1" si="1">IFERROR(NOW()-F4,"")</f>
        <v>45976.126049768522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1"/>
        <v>45976.126049768522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45976.126049768522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45976.126049768522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45976.126049768522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45976.126049768522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45976.126049768522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45976.126049768522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45976.126049768522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45976.126049768522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45976.126049768522</v>
      </c>
      <c r="H14" s="111"/>
      <c r="I14" s="109" t="str">
        <f>IFERROR(VLOOKUP(D14,DB!A:F,6,0),"")</f>
        <v/>
      </c>
      <c r="J14" s="109" t="str">
        <f>IFERROR(VLOOKUP(D14,DB!A:G,7,0),"")</f>
        <v/>
      </c>
      <c r="K14" s="113"/>
      <c r="L14" s="114" t="str">
        <f>IFERROR(VLOOKUP(D14,DB!A:I,9,0),"")</f>
        <v/>
      </c>
    </row>
    <row r="15" spans="1:15" ht="15" customHeight="1">
      <c r="A15" s="117"/>
      <c r="B15" s="118" t="str">
        <f>IFERROR(VLOOKUP(D15,DB!A:K,11,0),"")</f>
        <v/>
      </c>
      <c r="C15" s="118"/>
      <c r="D15" s="118"/>
      <c r="E15" s="119"/>
      <c r="F15" s="120"/>
      <c r="G15" s="121">
        <f t="shared" ca="1" si="1"/>
        <v>45976.126049768522</v>
      </c>
      <c r="H15" s="120"/>
      <c r="I15" s="118" t="str">
        <f>IFERROR(VLOOKUP(D15,DB!A:F,6,0),"")</f>
        <v/>
      </c>
      <c r="J15" s="118" t="str">
        <f>IFERROR(VLOOKUP(D15,DB!A:G,7,0),"")</f>
        <v/>
      </c>
      <c r="K15" s="122"/>
      <c r="L15" s="123" t="str">
        <f>IFERROR(VLOOKUP(D15,DB!A:I,9,0),"")</f>
        <v/>
      </c>
    </row>
    <row r="16" spans="1:15" ht="15" customHeight="1">
      <c r="A16" s="150"/>
      <c r="B16" s="151" t="str">
        <f>IFERROR(VLOOKUP(D16,DB!A:K,11,0),"")</f>
        <v/>
      </c>
      <c r="C16" s="151"/>
      <c r="D16" s="151"/>
      <c r="E16" s="152"/>
      <c r="F16" s="149"/>
      <c r="G16" s="153">
        <f ca="1">IFERROR(NOW()-F16,"")</f>
        <v>45976.126049768522</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45976.126049768522</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45976.126049768522</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45976.126049768522</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45976.126049768522</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45976.126049768522</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45976.126049768522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45976.126049768522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45976.126049768522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45976.126049768522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45976.126049768522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45976.126049768522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45976.126049768522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45976.126049768522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45976.126049768522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45976.126049768522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45976.126049768522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45976.126049768522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45976.126049768522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45976.126049768522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45976.126049768522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45976.126049768522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45976.126049768522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45976.126049768522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45976.126049768522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45976.126049768522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45976.126049768522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45976.126049768522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45976.126049768522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45976.126049768522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45976.126049768522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45976.126049768522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45976.126049768522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45976.126049768522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45976.126049768522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45976.126049768522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45976.126049768522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45976.126049768522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45976.126049768522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45976.126049768522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45976.126049768522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45976.126049768522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45976.126049768522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45976.126049768522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45976.126049768522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45976.126049768522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45976.126049768522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45976.126049768522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45976.126049768522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45976.126049768522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45976.126049768522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45976.126049768522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45976.126049768522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45976.126049768522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45976.126049768522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45976.126049768522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45976.126049768522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45976.126049768522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45976.126049768522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45976.126049768522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45976.126049768522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45976.126049768522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45976.126049768522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45976.126049768522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45976.126049768522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45976.126049768522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45976.126049768522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45976.126049768522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45976.126049768522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45976.126049768522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45976.126049768522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45976.126049768522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45976.126049768522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45976.126049768522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45976.126049768522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45976.126049768522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45976.126049768522</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45976.126049768522</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45976.126049768522</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45976.126049768522</v>
      </c>
      <c r="H95" s="149"/>
      <c r="I95" s="151" t="str">
        <f>IFERROR(VLOOKUP(D95,DB!A:F,6,0),"")</f>
        <v/>
      </c>
      <c r="J95" s="151" t="str">
        <f>IFERROR(VLOOKUP(D95,DB!A:G,7,0),"")</f>
        <v/>
      </c>
      <c r="K95" s="154"/>
      <c r="L95" s="155" t="str">
        <f>IFERROR(VLOOKUP(D95,DB!A:I,9,0),"")</f>
        <v/>
      </c>
    </row>
  </sheetData>
  <customSheetViews>
    <customSheetView guid="{F6042A99-DD27-4453-835D-0834D95730CC}" filter="1" showAutoFilter="1">
      <pageMargins left="0" right="0" top="0" bottom="0" header="0" footer="0"/>
      <autoFilter ref="B1:M1" xr:uid="{30A161A8-5870-4AC1-8A65-16D29D1E4088}"/>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tabSelected="1"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151.12621180556016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19898</v>
      </c>
      <c r="E4" s="103" t="s">
        <v>39021</v>
      </c>
      <c r="F4" s="104">
        <v>45976.050763888888</v>
      </c>
      <c r="G4" s="105">
        <f ca="1">IFERROR(NOW()-F4,"-")</f>
        <v>7.5285879633156583E-2</v>
      </c>
      <c r="H4" s="104">
        <v>45976.045983796299</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45976.126049768522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45976.126049768522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45976.126049768522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45976.126049768522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45976.126049768522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45976.126049768522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45976.126049768522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45976.126049768522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45976.126049768522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45976.126049768522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45976.126049768522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45976.126049768522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45976.126049768522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45976.126049768522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45976.126049768522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45976.126049768522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45976.126049768522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45976.126049768522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45976.126049768522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45976.126049768522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45976.126049768522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45976.126049768522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45976.126049768522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45976.126049768522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45976.126049768522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45976.126049768522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45976.126049768522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45976.126049768522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45976.126049768522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45976.126049768522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45976.126049768522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45976.126049768522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45976.126049768522</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c r="D2" s="18" t="s">
        <v>18418</v>
      </c>
      <c r="E2" s="18"/>
      <c r="F2" s="22"/>
      <c r="G2" s="21">
        <f t="shared" ref="G2:G52" ca="1" si="0">IFERROR(NOW()-F2,"-")</f>
        <v>45976.126049768522</v>
      </c>
      <c r="H2" s="22"/>
      <c r="I2" s="19" t="str">
        <f>IFERROR(VLOOKUP(D2,DB!A:F,6,0),"")</f>
        <v>SCECO+STB</v>
      </c>
      <c r="J2" s="18" t="str">
        <f>IFERROR(VLOOKUP(D2,DB!A:G,7,0),"")</f>
        <v>Good</v>
      </c>
      <c r="K2" s="45"/>
      <c r="L2" s="23" t="str">
        <f>IFERROR(VLOOKUP(D2,DB!A:I,9,0),"")</f>
        <v>Latis</v>
      </c>
    </row>
    <row r="3" spans="1:13" ht="15" customHeight="1">
      <c r="A3" s="19"/>
      <c r="B3" s="61" t="str">
        <f>IFERROR(VLOOKUP(D3,DB!A:K,11,0),"")</f>
        <v/>
      </c>
      <c r="C3" s="18"/>
      <c r="D3" s="18"/>
      <c r="E3" s="18"/>
      <c r="F3" s="20"/>
      <c r="G3" s="21">
        <f t="shared" ca="1" si="0"/>
        <v>45976.126049768522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45976.126049768522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45976.126049768522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45976.126049768522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45976.126049768522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45976.126049768522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45976.126049768522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45976.126049768522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45976.126049768522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45976.126049768522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45976.126049768522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45976.126049768522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45976.126049768522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45976.126049768522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45976.126049768522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45976.126049768522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45976.126049768522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45976.126049768522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45976.126049768522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45976.126049768522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45976.126049768522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45976.126049768522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45976.126049768522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45976.126049768522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45976.126049768522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45976.126049768522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45976.126049768522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45976.126049768522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45976.126049768522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45976.126049768522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45976.126049768522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45976.126049768522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45976.126049768522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45976.126049768522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45976.126049768522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45976.126049768522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45976.126049768522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45976.126049768522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45976.126049768522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45976.126049768522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45976.126049768522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45976.126049768522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45976.126049768522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45976.126049768522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45976.126049768522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45976.126049768522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45976.126049768522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45976.126049768522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45976.126049768522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45976.126049768522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45976.126049768522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45976.126049768522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45976.126049768522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45976.126049768522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45976.126049768522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45976.126049768522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45976.126049768522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45976.126049768522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45976.126049768522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45976.126049768522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45976.126049768522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45976.126049768522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45976.126049768522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45976.126049768522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45976.126049768522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45976.126049768522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45976.126049768522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45976.126049768522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45976.126049768522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45976.126049768522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45976.126049768522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45976.126049768522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45976.126049768522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45976.126049768522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45976.126049768522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45976.126049768522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45976.126049768522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45976.126049768522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45976.126049768522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45976.126049768522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45976.126049768522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45976.126049768522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45976.126049768522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45976.126049768522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45976.126049768522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45976.126049768522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45976.126049768522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45976.126049768522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45976.126049768522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45976.126049768522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45976.126049768522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45976.126049768522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45976.126049768522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45976.126049768522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45976.126049768522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45976.126049768522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45976.126049768522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45976.126049768522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45976.126049768522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45976.126049768522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45976.126049768522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45976.126049768522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45976.126049768522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45976.126049768522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45976.126049768522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45976.126049768522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45976.126049768522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45976.126049768522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45976.126049768522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45976.126049768522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45976.126049768522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45976.126049768522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45976.126049768522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45976.126049768522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45976.126049768522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45976.126049768522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45976.126049768522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45976.126049768522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45976.126049768522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45976.126049768522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45976.126049768522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45976.126049768522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45976.126049768522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45976.126049768522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45976.126049768522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45976.126049768522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45976.126049768522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45976.126049768522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45976.126049768522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45976.126049768522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45976.126049768522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45976.126049768522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45976.126049768522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45976.126049768522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45976.126049768522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45976.126049768522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45976.126049768522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45976.126049768522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45976.126049768522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45976.126049768522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45976.126049768522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45976.126049768522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45976.126049768522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45976.126049768522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45976.126049768522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45976.126049768522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45976.126049768522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45976.126049768522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45976.126049768522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45976.126049768522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45976.126049768522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45976.126049768522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45976.126049768522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45976.126049768522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45976.126049768522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45976.126049768522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45976.126049768522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45976.126049768522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45976.126049768522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45976.126049768522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45976.126049768522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45976.126049768522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45976.126049768522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45976.126049768522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45976.126049768522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45976.126049768522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45976.126049768522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45976.126049768522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45976.126049768522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45976.126049768522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45976.126049768522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45976.126049768522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45976.126049768522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45976.126049768522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45976.126049768522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45976.126049768522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45976.126049768522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45976.126049768522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45976.126049768522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45976.126049768522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45976.126049768522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45976.126049768522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45976.126049768522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45976.126049768522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45976.126049768522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45976.126049768522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45976.126049768522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45976.126049768522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45976.126049768522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45976.126049768522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45976.126049768522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45976.126049768522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45976.126049768522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45976.126049768522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45976.126049768522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45976.126049768522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45976.126049768522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45976.126049768522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45976.126049768522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45976.126049768522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45976.126049768522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45976.126049768522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45976.126049768522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45976.126049768522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45976.126049768522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45976.126049768522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45976.126049768522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45976.126049768522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45976.126049768522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45976.126049768522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45976.126049768522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45976.126049768522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45976.126049768522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45976.126049768522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45976.126049768522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45976.126049768522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45976.126049768522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45976.126049768522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45976.126049768522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45976.126049768522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45976.126049768522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45976.126049768522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45976.126049768522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45976.126049768522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45976.126049768522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45976.126049768522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45976.126049768522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45976.126049768522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45976.126049768522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45976.126049768522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45976.126049768522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45976.126049768522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45976.126049768522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45976.126049768522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45976.126049768522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45976.126049768522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45976.126049768522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45976.126049768522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45976.126049768522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45976.126049768522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45976.126049768522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45976.126049768522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45976.126049768522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45976.126049768522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45976.126049768522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45976.126049768522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45976.126049768522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45976.126049768522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45976.126049768522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45976.126049768522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45976.126049768522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45976.126049768522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45976.126049768522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45976.126049768522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45976.126049768522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45976.126049768522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45976.126049768522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45976.126049768522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45976.126049768522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45976.126049768522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45976.126049768522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45976.126049768522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45976.126049768522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45976.126049768522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45976.126049768522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45976.126049768522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45976.126049768522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45976.126049768522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45976.126049768522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45976.126049768522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45976.126049768522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45976.126049768522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45976.126049768522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45976.126049768522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45976.126049768522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45976.126049768522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45976.126049768522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45976.126049768522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45976.126049768522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45976.126049768522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45976.126049768522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45976.126049768522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45976.126049768522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45976.126049768522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45976.126049768522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45976.126049768522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45976.126049768522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45976.126049768522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45976.126049768522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45976.126049768522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45976.126049768522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45976.126049768522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45976.126049768522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45976.126049768522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45976.126049768522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45976.126049768522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45976.126049768522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45976.126049768522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45976.126049768522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45976.126049768522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45976.126049768522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45976.126049768522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45976.126049768522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45976.126049768522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45976.126049768522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45976.126049768522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45976.126049768522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45976.126049768522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45976.126049768522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45976.126049768522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45976.126049768522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45976.126049768522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45976.126049768522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45976.126049768522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45976.126049768522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45976.126049768522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45976.126049768522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45976.126049768522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45976.126049768522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45976.126049768522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45976.126049768522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45976.126049768522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45976.126049768522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45976.126049768522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45976.126049768522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45976.126049768522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45976.126049768522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45976.126049768522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45976.126049768522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45976.126049768522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45976.126049768522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45976.126049768522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45976.126049768522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45976.126049768522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45976.126049768522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45976.126049768522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45976.126049768522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45976.126049768522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45976.126049768522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45976.126049768522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45976.126049768522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45976.126049768522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45976.126049768522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45976.126049768522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45976.126049768522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45976.126049768522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45976.126049768522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45976.126049768522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45976.126049768522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45976.126049768522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45976.126049768522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45976.126049768522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45976.126049768522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45976.126049768522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45976.126049768522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45976.126049768522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45976.126049768522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45976.126049768522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45976.126049768522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45976.126049768522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45976.126049768522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45976.126049768522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45976.126049768522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45976.126049768522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45976.126049768522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45976.126049768522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45976.126049768522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45976.126049768522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45976.126049768522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45976.126049768522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45976.126049768522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45976.126049768522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45976.126049768522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45976.126049768522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45976.126049768522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45976.126049768522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45976.126049768522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45976.126049768522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45976.126049768522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45976.126049768522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45976.126049768522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45976.126049768522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45976.126049768522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45976.126049768522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45976.126049768522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45976.126049768522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45976.126049768522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45976.126049768522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45976.126049768522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45976.126049768522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45976.126049768522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45976.126049768522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45976.126049768522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45976.126049768522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45976.126049768522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45976.126049768522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45976.126049768522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45976.126049768522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45976.126049768522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45976.126049768522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45976.126049768522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45976.126049768522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45976.126049768522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45976.126049768522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45976.126049768522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45976.126049768522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45976.126049768522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45976.126049768522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45976.126049768522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45976.126049768522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45976.126049768522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45976.126049768522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45976.126049768522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45976.126049768522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45976.126049768522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45976.126049768522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45976.126049768522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45976.126049768522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45976.126049768522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45976.126049768522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45976.126049768522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45976.126049768522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45976.126049768522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45976.126049768522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45976.126049768522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45976.126049768522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45976.126049768522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45976.126049768522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45976.126049768522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45976.126049768522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45976.126049768522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45976.126049768522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45976.126049768522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45976.126049768522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45976.126049768522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45976.126049768522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45976.126049768522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45976.126049768522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45976.126049768522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45976.126049768522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45976.126049768522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45976.126049768522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45976.126049768522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45976.126049768522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45976.126049768522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45976.126049768522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45976.126049768522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45976.126049768522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45976.126049768522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45976.126049768522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45976.126049768522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45976.126049768522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45976.126049768522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45976.126049768522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45976.126049768522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45976.126049768522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45976.126049768522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45976.126049768522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45976.126049768522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45976.126049768522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45976.126049768522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45976.126049768522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45976.126049768522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45976.126049768522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45976.126049768522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45976.126049768522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45976.126049768522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45976.126049768522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45976.126049768522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45976.126049768522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45976.126049768522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45976.126049768522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45976.126049768522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45976.126049768522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45976.126049768522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45976.126049768522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45976.126049768522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45976.126049768522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45976.126049768522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45976.126049768522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45976.126049768522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45976.126049768522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45976.126049768522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45976.126049768522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45976.126049768522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45976.126049768522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45976.126049768522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45976.126049768522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45976.126049768522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45976.126049768522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45976.126049768522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45976.126049768522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45976.126049768522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45976.126049768522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45976.126049768522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45976.126049768522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45976.126049768522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45976.126049768522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45976.126049768522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45976.126049768522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45976.126049768522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45976.126049768522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45976.126049768522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45976.126049768522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45976.126049768522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45976.126049768522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45976.126049768522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45976.126049768522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45976.126049768522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45976.126049768522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45976.126049768522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45976.126049768522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45976.126049768522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45976.126049768522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45976.126049768522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45976.126049768522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45976.126049768522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45976.126049768522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45976.126049768522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45976.126049768522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45976.126049768522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45976.126049768522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45976.126049768522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45976.126049768522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45976.126049768522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45976.126049768522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45976.126049768522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45976.126049768522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45976.126049768522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45976.126049768522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45976.126049768522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45976.126049768522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45976.126049768522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45976.126049768522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45976.126049768522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45976.126049768522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45976.126049768522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45976.126049768522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45976.126049768522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45976.126049768522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45976.126049768522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45976.126049768522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45976.126049768522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45976.126049768522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45976.126049768522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45976.126049768522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45976.126049768522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45976.126049768522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45976.126049768522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45976.126049768522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45976.126049768522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45976.126049768522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45976.126049768522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45976.126049768522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45976.126049768522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45976.126049768522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45976.126049768522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45976.126049768522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45976.126049768522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45976.126049768522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45976.126049768522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45976.126049768522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45976.126049768522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45976.126049768522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45976.126049768522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45976.126049768522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45976.126049768522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45976.126049768522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45976.126049768522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45976.126049768522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45976.126049768522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45976.126049768522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45976.126049768522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45976.126049768522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45976.126049768522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45976.126049768522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45976.126049768522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45976.126049768522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45976.126049768522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45976.126049768522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45976.126049768522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45976.126049768522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45976.126049768522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45976.126049768522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45976.126049768522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45976.126049768522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45976.126049768522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45976.126049768522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45976.126049768522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45976.126049768522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45976.126049768522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45976.126049768522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45976.126049768522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45976.126049768522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45976.126049768522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45976.126049768522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45976.126049768522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45976.126049768522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45976.126049768522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45976.126049768522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45976.126049768522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45976.126049768522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45976.126049768522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45976.126049768522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45976.126049768522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45976.126049768522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45976.126049768522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45976.126049768522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45976.126049768522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45976.126049768522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45976.126049768522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45976.126049768522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45976.126049768522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45976.126049768522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45976.126049768522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45976.126049768522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45976.126049768522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45976.126049768522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45976.126049768522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45976.126049768522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45976.126049768522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45976.126049768522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45976.126049768522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45976.126049768522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45976.126049768522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45976.126049768522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45976.126049768522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45976.126049768522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45976.126049768522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45976.126049768522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45976.126049768522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45976.126049768522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45976.126049768522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45976.126049768522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45976.126049768522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45976.126049768522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45976.126049768522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45976.126049768522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45976.126049768522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45976.126049768522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45976.126049768522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45976.126049768522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45976.126049768522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45976.126049768522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45976.126049768522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45976.126049768522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45976.126049768522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45976.126049768522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45976.126049768522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45976.126049768522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45976.126049768522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45976.126049768522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45976.126049768522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45976.126049768522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45976.126049768522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45976.126049768522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45976.126049768522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45976.126049768522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45976.126049768522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45976.126049768522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45976.126049768522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45976.126049768522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45976.126049768522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45976.126049768522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45976.126049768522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45976.126049768522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45976.126049768522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45976.126049768522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45976.126049768522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45976.126049768522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45976.126049768522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45976.126049768522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45976.126049768522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45976.126049768522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45976.126049768522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45976.126049768522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45976.126049768522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45976.126049768522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45976.126049768522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45976.126049768522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45976.126049768522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45976.126049768522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45976.126049768522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45976.126049768522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45976.126049768522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45976.126049768522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45976.126049768522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45976.126049768522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45976.126049768522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45976.126049768522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45976.126049768522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45976.126049768522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45976.126049768522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45976.126049768522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45976.126049768522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45976.126049768522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45976.126049768522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45976.126049768522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45976.126049768522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45976.126049768522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45976.126049768522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45976.126049768522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45976.126049768522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45976.126049768522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45976.126049768522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45976.126049768522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45976.126049768522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45976.126049768522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45976.126049768522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45976.126049768522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45976.126049768522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45976.126049768522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45976.126049768522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45976.126049768522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45976.126049768522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45976.126049768522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45976.126049768522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45976.126049768522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45976.126049768522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45976.126049768522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45976.126049768522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45976.126049768522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45976.126049768522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45976.126049768522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45976.126049768522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45976.126049768522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45976.126049768522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45976.126049768522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45976.126049768522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45976.126049768522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45976.126049768522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45976.126049768522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45976.126049768522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45976.126049768522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45976.126049768522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45976.126049768522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45976.126049768522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45976.126049768522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45976.126049768522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45976.126049768522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45976.126049768522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45976.126049768522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45976.126049768522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45976.126049768522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45976.126049768522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45976.126049768522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45976.126049768522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45976.126049768522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45976.126049768522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45976.126049768522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45976.126049768522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45976.126049768522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45976.126049768522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45976.126049768522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45976.126049768522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45976.126049768522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45976.126049768522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45976.126049768522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45976.126049768522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45976.126049768522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45976.126049768522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45976.126049768522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45976.126049768522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45976.126049768522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45976.126049768522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45976.126049768522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45976.126049768522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45976.126049768522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45976.126049768522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45976.126049768522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45976.126049768522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45976.126049768522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45976.126049768522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45976.126049768522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45976.126049768522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45976.126049768522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45976.126049768522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45976.126049768522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45976.126049768522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45976.126049768522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45976.126049768522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45976.126049768522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45976.126049768522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45976.126049768522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45976.126049768522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45976.126049768522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45976.126049768522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45976.126049768522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45976.126049768522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45976.126049768522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45976.126049768522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45976.126049768522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45976.126049768522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45976.126049768522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45976.126049768522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45976.126049768522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45976.126049768522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45976.126049768522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45976.126049768522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45976.126049768522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45976.126049768522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45976.126049768522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45976.126049768522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45976.126049768522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45976.126049768522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45976.126049768522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45976.126049768522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45976.126049768522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45976.126049768522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45976.126049768522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45976.126049768522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45976.126049768522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45976.126049768522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45976.126049768522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45976.126049768522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45976.126049768522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45976.126049768522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45976.126049768522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45976.126049768522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45976.126049768522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45976.126049768522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45976.126049768522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45976.126049768522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45976.126049768522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45976.126049768522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45976.126049768522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45976.126049768522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45976.126049768522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45976.126049768522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45976.126049768522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45976.126049768522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45976.126049768522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45976.126049768522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45976.126049768522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45976.126049768522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45976.126049768522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45976.126049768522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45976.126049768522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45976.126049768522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45976.126049768522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45976.126049768522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45976.126049768522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45976.126049768522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45976.126049768522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45976.126049768522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45976.126049768522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45976.126049768522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45976.126049768522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45976.126049768522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45976.126049768522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45976.126049768522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45976.126049768522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45976.126049768522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45976.126049768522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45976.126049768522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45976.126049768522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45976.126049768522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45976.126049768522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45976.126049768522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45976.126049768522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45976.126049768522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45976.126049768522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45976.126049768522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45976.126049768522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45976.126049768522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45976.126049768522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45976.126049768522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45976.126049768522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45976.126049768522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45976.126049768522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45976.126049768522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45976.126049768522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45976.126049768522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45976.126049768522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45976.126049768522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45976.126049768522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45976.126049768522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45976.126049768522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45976.126049768522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45976.126049768522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45976.126049768522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45976.126049768522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45976.126049768522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45976.126049768522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45976.126049768522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45976.126049768522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45976.126049768522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45976.126049768522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45976.126049768522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45976.126049768522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45976.126049768522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45976.126049768522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45976.126049768522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45976.126049768522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45976.126049768522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45976.126049768522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45976.126049768522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45976.126049768522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45976.126049768522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45976.126049768522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45976.126049768522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45976.126049768522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45976.126049768522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45976.126049768522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45976.126049768522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45976.126049768522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45976.126049768522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45976.126049768522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45976.126049768522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45976.126049768522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45976.126049768522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45976.126049768522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45976.126049768522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45976.126049768522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45976.126049768522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45976.126049768522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45976.126049768522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45976.126049768522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45976.126049768522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45976.126049768522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45976.126049768522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45976.126049768522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45976.126049768522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45976.126049768522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45976.126049768522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45976.126049768522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45976.126049768522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45976.126049768522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45976.126049768522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45976.126049768522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45976.126049768522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45976.126049768522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45976.126049768522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45976.126049768522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45976.126049768522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45976.126049768522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45976.126049768522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45976.126049768522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45976.126049768522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45976.126049768522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45976.126049768522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45976.126049768522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45976.126049768522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45976.126049768522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45976.126049768522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45976.126049768522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45976.126049768522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45976.126049768522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45976.126049768522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45976.126049768522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45976.126049768522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45976.126049768522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45976.126049768522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45976.126049768522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45976.126049768522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45976.126049768522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45976.126049768522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45976.126049768522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45976.126049768522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45976.126049768522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45976.126049768522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45976.126049768522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45976.126049768522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45976.126049768522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45976.126049768522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45976.126049768522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45976.126049768522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45976.126049768522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45976.126049768522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45976.126049768522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45976.126049768522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45976.126049768522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45976.126049768522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45976.126049768522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45976.126049768522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45976.126049768522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45976.126049768522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45976.126049768522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45976.126049768522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45976.126049768522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45976.126049768522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45976.126049768522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45976.126049768522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45976.126049768522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45976.126049768522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45976.126049768522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45976.126049768522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45976.126049768522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45976.126049768522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45976.126049768522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45976.126049768522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45976.126049768522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45976.126049768522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45976.126049768522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45976.126049768522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45976.126049768522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45976.126049768522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45976.126049768522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45976.126049768522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45976.126049768522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45976.126049768522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45976.126049768522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45976.126049768522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45976.126049768522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45976.126049768522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45976.126049768522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45976.126049768522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45976.126049768522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45976.126049768522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45976.126049768522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45976.126049768522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45976.126049768522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45976.126049768522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45976.126049768522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45976.126049768522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45976.126049768522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45976.126049768522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45976.126049768522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45976.126049768522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45976.126049768522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45976.126049768522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45976.126049768522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45976.126049768522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45976.126049768522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45976.126049768522</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272.64533217592543</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36421</v>
      </c>
      <c r="E3" s="95" t="s">
        <v>39021</v>
      </c>
      <c r="F3" s="96">
        <v>45975.803229166668</v>
      </c>
      <c r="G3" s="97">
        <f ca="1">IFERROR(NOW()-F3,"")</f>
        <v>0.32282060185389128</v>
      </c>
      <c r="H3" s="96">
        <v>45975.787465277775</v>
      </c>
      <c r="I3" s="135" t="str">
        <f>IFERROR(VLOOKUP(D3,DB!A:F,6,0),"")</f>
        <v>Generator-SG</v>
      </c>
      <c r="J3" s="135" t="str">
        <f>IFERROR(VLOOKUP(D3,DB!A:G,7,0),"")</f>
        <v>No BB Shifted</v>
      </c>
      <c r="K3" s="98" t="s">
        <v>39111</v>
      </c>
      <c r="L3" s="92" t="str">
        <f>IFERROR(VLOOKUP(D3,DB!A:I,9,0),"")</f>
        <v>Latis</v>
      </c>
    </row>
    <row r="4" spans="1:16" ht="15" customHeight="1">
      <c r="A4" s="135" t="s">
        <v>39112</v>
      </c>
      <c r="B4" s="135" t="str">
        <f>IFERROR(VLOOKUP(D4,DB!A:K,11,0),"")</f>
        <v>R4</v>
      </c>
      <c r="C4" s="94">
        <v>5</v>
      </c>
      <c r="D4" s="92" t="s">
        <v>31855</v>
      </c>
      <c r="E4" s="95" t="s">
        <v>39021</v>
      </c>
      <c r="F4" s="96">
        <v>45975.929351851853</v>
      </c>
      <c r="G4" s="97">
        <f ca="1">IFERROR(NOW()-F4,"")</f>
        <v>0.19669791666819947</v>
      </c>
      <c r="H4" s="96">
        <v>45975.921527777777</v>
      </c>
      <c r="I4" s="135" t="str">
        <f>IFERROR(VLOOKUP(D4,DB!A:F,6,0),"")</f>
        <v>SCECO</v>
      </c>
      <c r="J4" s="135" t="str">
        <f>IFERROR(VLOOKUP(D4,DB!A:G,7,0),"")</f>
        <v>Dead</v>
      </c>
      <c r="K4" s="98" t="s">
        <v>39113</v>
      </c>
      <c r="L4" s="92" t="str">
        <f>IFERROR(VLOOKUP(D4,DB!A:I,9,0),"")</f>
        <v>Latis</v>
      </c>
    </row>
    <row r="5" spans="1:16" ht="15" customHeight="1">
      <c r="A5" s="135" t="s">
        <v>39114</v>
      </c>
      <c r="B5" s="135" t="str">
        <f>IFERROR(VLOOKUP(D5,DB!A:K,11,0),"")</f>
        <v>R4</v>
      </c>
      <c r="C5" s="94">
        <v>1</v>
      </c>
      <c r="D5" s="92" t="s">
        <v>30691</v>
      </c>
      <c r="E5" s="95" t="s">
        <v>39021</v>
      </c>
      <c r="F5" s="96"/>
      <c r="G5" s="97">
        <f ca="1">IFERROR(NOW()-F5,"")</f>
        <v>45976.126049768522</v>
      </c>
      <c r="H5" s="96">
        <v>45976.025000000001</v>
      </c>
      <c r="I5" s="135" t="str">
        <f>IFERROR(VLOOKUP(D5,DB!A:F,6,0),"")</f>
        <v>SCECO</v>
      </c>
      <c r="J5" s="135" t="str">
        <f>IFERROR(VLOOKUP(D5,DB!A:G,7,0),"")</f>
        <v>Weak</v>
      </c>
      <c r="K5" s="98" t="s">
        <v>39115</v>
      </c>
      <c r="L5" s="92" t="str">
        <f>IFERROR(VLOOKUP(D5,DB!A:I,9,0),"")</f>
        <v>Latis</v>
      </c>
    </row>
    <row r="6" spans="1:16" ht="15" customHeight="1">
      <c r="A6" s="135" t="s">
        <v>39114</v>
      </c>
      <c r="B6" s="135" t="str">
        <f>IFERROR(VLOOKUP(D6,DB!A:K,11,0),"")</f>
        <v>R4</v>
      </c>
      <c r="C6" s="94">
        <v>1</v>
      </c>
      <c r="D6" s="92" t="s">
        <v>30703</v>
      </c>
      <c r="E6" s="95" t="s">
        <v>39021</v>
      </c>
      <c r="F6" s="96"/>
      <c r="G6" s="97">
        <f ca="1">IFERROR(NOW()-F6,"")</f>
        <v>45976.126049768522</v>
      </c>
      <c r="H6" s="96">
        <v>45976.04583333333</v>
      </c>
      <c r="I6" s="135" t="str">
        <f>IFERROR(VLOOKUP(D6,DB!A:F,6,0),"")</f>
        <v>Generator-SG</v>
      </c>
      <c r="J6" s="135" t="str">
        <f>IFERROR(VLOOKUP(D6,DB!A:G,7,0),"")</f>
        <v>Vandalized</v>
      </c>
      <c r="K6" s="98" t="s">
        <v>39115</v>
      </c>
      <c r="L6" s="92" t="str">
        <f>IFERROR(VLOOKUP(D6,DB!A:I,9,0),"")</f>
        <v>Latis</v>
      </c>
    </row>
    <row r="7" spans="1:16" ht="15" customHeight="1">
      <c r="A7" s="135" t="s">
        <v>39116</v>
      </c>
      <c r="B7" s="135" t="str">
        <f>IFERROR(VLOOKUP(D7,DB!A:K,11,0),"")</f>
        <v>R4</v>
      </c>
      <c r="C7" s="94">
        <v>1</v>
      </c>
      <c r="D7" s="92" t="s">
        <v>35171</v>
      </c>
      <c r="E7" s="95" t="s">
        <v>39021</v>
      </c>
      <c r="F7" s="96">
        <v>45976.045127314814</v>
      </c>
      <c r="G7" s="97">
        <f ca="1">IFERROR(NOW()-F7,"")</f>
        <v>8.0922453707898967E-2</v>
      </c>
      <c r="H7" s="96">
        <v>45976.065972222219</v>
      </c>
      <c r="I7" s="135" t="str">
        <f>IFERROR(VLOOKUP(D7,DB!A:F,6,0),"")</f>
        <v>Generator-SG</v>
      </c>
      <c r="J7" s="135" t="str">
        <f>IFERROR(VLOOKUP(D7,DB!A:G,7,0),"")</f>
        <v>Dead</v>
      </c>
      <c r="K7" s="98" t="s">
        <v>39117</v>
      </c>
      <c r="L7" s="92" t="str">
        <f>IFERROR(VLOOKUP(D7,DB!A:I,9,0),"")</f>
        <v>Latis</v>
      </c>
    </row>
    <row r="8" spans="1:16" ht="15" customHeight="1">
      <c r="A8" s="135"/>
      <c r="B8" s="135" t="str">
        <f>IFERROR(VLOOKUP(D8,DB!A:K,11,0),"")</f>
        <v/>
      </c>
      <c r="C8" s="94"/>
      <c r="D8" s="92" t="s">
        <v>39118</v>
      </c>
      <c r="E8" s="95"/>
      <c r="F8" s="96"/>
      <c r="G8" s="97">
        <f ca="1">IFERROR(NOW()-F8,"")</f>
        <v>45976.126049768522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45976.126049768522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45976.126049768522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45976.126049768522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45976.126049768522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45976.126049768522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45976.126049768522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45976.126049768522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45976.126049768522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45976.126049768522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45976.126049768522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45976.126049768522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45976.126049768522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45976.126049768522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45976.126049768522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45976.126049768522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45976.126049768522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45976.126049768522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45976.126049768522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45976.126049768522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45976.126049768522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45976.126049768522</v>
      </c>
      <c r="H29" s="96"/>
      <c r="I29" s="135" t="str">
        <f>IFERROR(VLOOKUP(D29,DB!A:F,6,0),"")</f>
        <v/>
      </c>
      <c r="J29" s="135" t="str">
        <f>IFERROR(VLOOKUP(D29,DB!A:G,7,0),"")</f>
        <v/>
      </c>
      <c r="K29" s="98"/>
      <c r="L29" s="92" t="str">
        <f>IFERROR(VLOOKUP(D29,DB!A:I,9,0),"")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1"/>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84.293989583333314</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39100</v>
      </c>
      <c r="F3" s="38">
        <v>45926.188877314817</v>
      </c>
      <c r="G3" s="116">
        <f t="shared" ref="G3" ca="1" si="0">IFERROR(NOW()-F3,"")</f>
        <v>49.937172453704989</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39100</v>
      </c>
      <c r="F4" s="125">
        <v>45948.661111111112</v>
      </c>
      <c r="G4" s="126">
        <f t="shared" ref="G4" ca="1" si="1">IFERROR(NOW()-F4,"")</f>
        <v>27.46493865740922</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c r="B6" s="124" t="str">
        <f>IFERROR(VLOOKUP(D6,DB!A:K,11,0),"")</f>
        <v/>
      </c>
      <c r="C6" s="124"/>
      <c r="D6" s="124"/>
      <c r="E6" s="124"/>
      <c r="F6" s="124"/>
      <c r="G6" s="126">
        <f t="shared" ref="G6:G54" ca="1" si="2">IFERROR(NOW()-F6,"")</f>
        <v>45976.126049768522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45976.126049768522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45976.126049768522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45976.126049768522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45976.126049768522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45976.126049768522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45976.126049768522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45976.126049768522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45976.126049768522</v>
      </c>
      <c r="H14" s="125"/>
      <c r="I14" s="124" t="str">
        <f>IFERROR(VLOOKUP(D14,DB!A:F,6,0),"")</f>
        <v/>
      </c>
      <c r="J14" s="124" t="str">
        <f>IFERROR(VLOOKUP(D14,DB!A:G,7,0),"")</f>
        <v/>
      </c>
      <c r="K14" s="124"/>
      <c r="L14" s="124" t="str">
        <f>IFERROR(VLOOKUP(D14,DB!A:I,9,0),"")</f>
        <v/>
      </c>
    </row>
    <row r="15" spans="1:13">
      <c r="A15" s="124"/>
      <c r="B15" s="124" t="str">
        <f>IFERROR(VLOOKUP(D15,DB!A:K,11,0),"")</f>
        <v/>
      </c>
      <c r="C15" s="124"/>
      <c r="D15" s="156"/>
      <c r="E15" s="124"/>
      <c r="F15" s="124"/>
      <c r="G15" s="126">
        <f t="shared" ca="1" si="2"/>
        <v>45976.126049768522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45976.126049768522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45976.126049768522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45976.126049768522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45976.126049768522</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45976.126049768522</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45976.126049768522</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45976.126049768522</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45976.126049768522</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45976.126049768522</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45976.126049768522</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45976.126049768522</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45976.126049768522</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45976.126049768522</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45976.126049768522</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45976.126049768522</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45976.126049768522</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45976.126049768522</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45976.126049768522</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45976.126049768522</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45976.126049768522</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45976.126049768522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45976.126049768522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45976.126049768522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45976.126049768522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45976.126049768522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45976.126049768522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45976.126049768522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45976.126049768522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45976.126049768522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45976.126049768522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45976.126049768522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45976.126049768522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45976.126049768522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45976.126049768522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45976.126049768522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45976.126049768522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45976.126049768522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45976.126049768522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45976.126049768522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ref="G55:G118" ca="1" si="3">IFERROR(NOW()-F55,"")</f>
        <v>45976.126049768522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45976.126049768522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45976.126049768522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45976.126049768522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45976.126049768522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45976.126049768522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45976.126049768522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45976.126049768522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45976.126049768522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45976.126049768522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45976.126049768522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45976.126049768522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45976.126049768522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45976.126049768522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45976.126049768522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45976.126049768522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45976.126049768522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45976.126049768522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45976.126049768522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45976.126049768522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45976.126049768522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45976.126049768522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45976.126049768522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45976.126049768522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45976.126049768522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45976.126049768522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45976.126049768522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45976.126049768522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45976.126049768522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45976.126049768522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45976.126049768522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45976.126049768522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45976.126049768522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45976.126049768522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45976.126049768522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45976.126049768522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45976.126049768522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45976.126049768522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45976.126049768522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45976.126049768522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45976.126049768522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45976.126049768522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45976.126049768522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45976.126049768522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45976.126049768522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45976.126049768522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45976.126049768522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45976.126049768522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45976.126049768522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45976.126049768522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45976.126049768522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45976.126049768522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45976.126049768522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45976.126049768522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45976.126049768522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45976.126049768522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45976.126049768522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45976.126049768522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45976.126049768522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45976.126049768522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45976.126049768522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45976.126049768522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45976.126049768522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45976.126049768522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4">IFERROR(NOW()-F119,"")</f>
        <v>45976.126049768522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45976.126049768522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45976.126049768522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45976.126049768522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45976.126049768522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45976.126049768522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45976.126049768522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45976.126049768522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45976.126049768522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45976.126049768522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45976.126049768522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45976.126049768522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45976.126049768522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45976.126049768522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45976.126049768522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45976.126049768522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45976.126049768522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45976.126049768522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45976.126049768522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45976.126049768522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45976.126049768522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45976.126049768522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45976.126049768522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45976.126049768522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45976.126049768522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45976.126049768522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45976.126049768522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45976.126049768522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45976.126049768522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45976.126049768522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45976.126049768522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45976.126049768522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45976.126049768522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45976.126049768522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45976.126049768522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45976.126049768522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45976.126049768522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45976.126049768522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45976.126049768522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45976.126049768522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45976.126049768522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45976.126049768522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45976.126049768522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45976.126049768522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45976.126049768522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45976.126049768522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45976.126049768522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45976.126049768522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45976.126049768522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45976.126049768522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45976.126049768522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45976.126049768522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45976.126049768522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45976.126049768522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45976.126049768522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45976.126049768522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45976.126049768522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45976.126049768522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45976.126049768522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45976.126049768522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45976.126049768522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45976.126049768522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45976.126049768522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45976.126049768522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5">IFERROR(NOW()-F183,"")</f>
        <v>45976.126049768522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45976.126049768522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45976.126049768522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45976.126049768522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45976.126049768522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45976.126049768522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45976.126049768522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45976.126049768522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45976.126049768522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45976.126049768522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45976.126049768522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45976.126049768522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45976.126049768522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45976.126049768522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45976.126049768522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45976.126049768522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45976.126049768522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45976.126049768522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45976.126049768522</v>
      </c>
      <c r="H201" s="124"/>
      <c r="I201" s="124" t="str">
        <f>IFERROR(VLOOKUP(D201,DB!A:F,6,0),"")</f>
        <v/>
      </c>
      <c r="J201" s="124" t="str">
        <f>IFERROR(VLOOKUP(D201,DB!A:G,7,0),"")</f>
        <v/>
      </c>
      <c r="K201" s="124"/>
      <c r="L201" s="124" t="str">
        <f>IFERROR(VLOOKUP(D201,DB!A:I,9,0),"")</f>
        <v/>
      </c>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45976.126049768522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45976.126049768522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45976.126049768522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45976.126049768522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45976.126049768522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45976.126049768522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45976.126049768522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45976.126049768522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45976.126049768522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45976.126049768522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45976.126049768522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45976.126049768522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45976.126049768522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45976.126049768522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45976.126049768522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45976.126049768522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45976.126049768522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45976.126049768522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45976.126049768522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45976.126049768522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45976.126049768522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45976.126049768522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45976.126049768522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45976.126049768522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45976.126049768522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45976.126049768522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45976.126049768522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45976.126049768522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45976.126049768522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45976.126049768522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45976.126049768522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45976.126049768522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45976.126049768522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45976.126049768522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45976.126049768522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45976.126049768522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45976.126049768522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45976.126049768522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45976.126049768522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45976.126049768522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45976.126049768522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45976.126049768522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45976.126049768522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45976.126049768522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45976.126049768522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45976.126049768522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45976.126049768522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45976.126049768522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45976.126049768522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45976.126049768522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45976.126049768522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45976.126049768522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45976.126049768522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45976.126049768522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45976.126049768522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45976.126049768522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45976.126049768522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45976.126049768522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45976.126049768522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45976.126049768522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45976.126049768522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45976.126049768522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45976.126049768522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45976.126049768522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45976.126049768522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45976.126049768522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45976.126049768522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45976.126049768522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45976.126049768522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45976.126049768522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45976.126049768522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45976.126049768522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45976.126049768522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45976.126049768522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45976.126049768522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45976.126049768522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45976.126049768522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45976.126049768522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45976.126049768522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45976.126049768522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45976.126049768522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45976.126049768522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45976.126049768522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45976.126049768522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45976.126049768522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45976.126049768522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45976.126049768522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45976.126049768522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45976.126049768522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45976.126049768522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45976.126049768522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45976.126049768522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45976.126049768522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45976.126049768522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45976.126049768522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45976.126049768522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45976.126049768522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45976.126049768522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45976.126049768522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45976.126049768522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45976.126049768522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45976.126049768522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45976.126049768522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45976.126049768522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45976.126049768522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45976.126049768522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45976.126049768522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45976.126049768522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45976.126049768522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45976.126049768522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45976.126049768522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45976.126049768522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45976.126049768522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45976.126049768522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45976.126049768522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45976.126049768522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45976.126049768522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45976.126049768522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45976.126049768522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45976.126049768522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45976.126049768522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45976.126049768522</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2025-11-15T00:03:33Z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